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mc:AlternateContent xmlns:mc="http://schemas.openxmlformats.org/markup-compatibility/2006">
    <mc:Choice Requires="x15">
      <x15ac:absPath xmlns:x15ac="http://schemas.microsoft.com/office/spreadsheetml/2010/11/ac" url="C:\Users\kimng\Desktop\"/>
    </mc:Choice>
  </mc:AlternateContent>
  <xr:revisionPtr revIDLastSave="0" documentId="8_{0A3D5FA4-5854-40ED-8AEA-1A74410BBFC4}" xr6:coauthVersionLast="36" xr6:coauthVersionMax="36" xr10:uidLastSave="{00000000-0000-0000-0000-000000000000}"/>
  <workbookProtection workbookAlgorithmName="SHA-256" workbookHashValue="DSJIZWQF76ym6rZBG74cIfhnsvlNBnOUBFfkJN67KZY=" workbookSaltValue="y+nbhv6EqhKezFUeP5/RMw==" workbookSpinCount="100000" lockStructure="1"/>
  <bookViews>
    <workbookView xWindow="0" yWindow="0" windowWidth="21600" windowHeight="9525" xr2:uid="{B4EC3EB7-4588-47CF-A881-FC8568CA7CD0}"/>
  </bookViews>
  <sheets>
    <sheet name="Gap Analysis Tool" sheetId="1" r:id="rId1"/>
    <sheet name="Conditional values" sheetId="3" state="hidden" r:id="rId2"/>
  </sheets>
  <definedNames>
    <definedName name="_xlnm.Print_Area" localSheetId="0">'Gap Analysis Tool'!$A$1:$E$49</definedName>
    <definedName name="_xlnm.Print_Titles" localSheetId="0">'Gap Analysis Tool'!$4:$4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D14" i="1"/>
  <c r="G6" i="1"/>
  <c r="D6" i="1"/>
  <c r="D10" i="1" l="1"/>
  <c r="L37" i="1" l="1"/>
  <c r="P37" i="1" s="1"/>
  <c r="G40" i="1"/>
  <c r="L36" i="1"/>
  <c r="O36" i="1" s="1"/>
  <c r="G38" i="1"/>
  <c r="L35" i="1"/>
  <c r="N35" i="1" s="1"/>
  <c r="G36" i="1"/>
  <c r="L34" i="1"/>
  <c r="O34" i="1" s="1"/>
  <c r="G34" i="1"/>
  <c r="L33" i="1"/>
  <c r="P33" i="1" s="1"/>
  <c r="G31" i="1"/>
  <c r="L32" i="1"/>
  <c r="P32" i="1" s="1"/>
  <c r="G29" i="1"/>
  <c r="L31" i="1"/>
  <c r="P31" i="1" s="1"/>
  <c r="G27" i="1"/>
  <c r="L30" i="1"/>
  <c r="P30" i="1" s="1"/>
  <c r="G25" i="1"/>
  <c r="L29" i="1"/>
  <c r="P29" i="1" s="1"/>
  <c r="G23" i="1"/>
  <c r="L28" i="1"/>
  <c r="O28" i="1" s="1"/>
  <c r="G20" i="1"/>
  <c r="L27" i="1"/>
  <c r="N27" i="1" s="1"/>
  <c r="G18" i="1"/>
  <c r="L26" i="1"/>
  <c r="P26" i="1" s="1"/>
  <c r="L25" i="1"/>
  <c r="P25" i="1" s="1"/>
  <c r="L24" i="1"/>
  <c r="P24" i="1" s="1"/>
  <c r="G12" i="1"/>
  <c r="G10" i="1"/>
  <c r="L23" i="1"/>
  <c r="P23" i="1" s="1"/>
  <c r="L22" i="1"/>
  <c r="P22" i="1" s="1"/>
  <c r="G8" i="1"/>
  <c r="L21" i="1"/>
  <c r="P21" i="1" s="1"/>
  <c r="G16" i="1"/>
  <c r="D40" i="1"/>
  <c r="D38" i="1"/>
  <c r="D36" i="1"/>
  <c r="D34" i="1"/>
  <c r="D31" i="1"/>
  <c r="D29" i="1"/>
  <c r="D27" i="1"/>
  <c r="D25" i="1"/>
  <c r="D23" i="1"/>
  <c r="D20" i="1"/>
  <c r="D18" i="1"/>
  <c r="D16" i="1"/>
  <c r="D12" i="1"/>
  <c r="D8" i="1"/>
  <c r="N32" i="1" l="1"/>
  <c r="M25" i="1"/>
  <c r="O33" i="1"/>
  <c r="O25" i="1"/>
  <c r="M33" i="1"/>
  <c r="P34" i="1"/>
  <c r="M35" i="1"/>
  <c r="M27" i="1"/>
  <c r="N34" i="1"/>
  <c r="N26" i="1"/>
  <c r="O35" i="1"/>
  <c r="O27" i="1"/>
  <c r="P36" i="1"/>
  <c r="P28" i="1"/>
  <c r="M34" i="1"/>
  <c r="M26" i="1"/>
  <c r="N33" i="1"/>
  <c r="N25" i="1"/>
  <c r="O26" i="1"/>
  <c r="P35" i="1"/>
  <c r="P27" i="1"/>
  <c r="M32" i="1"/>
  <c r="M24" i="1"/>
  <c r="N31" i="1"/>
  <c r="N23" i="1"/>
  <c r="O32" i="1"/>
  <c r="O24" i="1"/>
  <c r="N24" i="1"/>
  <c r="M21" i="1"/>
  <c r="M31" i="1"/>
  <c r="M23" i="1"/>
  <c r="N30" i="1"/>
  <c r="N22" i="1"/>
  <c r="O31" i="1"/>
  <c r="O23" i="1"/>
  <c r="M22" i="1"/>
  <c r="M30" i="1"/>
  <c r="N37" i="1"/>
  <c r="N29" i="1"/>
  <c r="N21" i="1"/>
  <c r="O30" i="1"/>
  <c r="O22" i="1"/>
  <c r="M37" i="1"/>
  <c r="M29" i="1"/>
  <c r="N36" i="1"/>
  <c r="N28" i="1"/>
  <c r="O37" i="1"/>
  <c r="O29" i="1"/>
  <c r="O21" i="1"/>
  <c r="M36" i="1"/>
  <c r="M28" i="1"/>
  <c r="I22" i="1"/>
  <c r="I33" i="1"/>
  <c r="I3" i="1"/>
  <c r="S34" i="1" l="1"/>
  <c r="S35" i="1"/>
  <c r="S26" i="1"/>
  <c r="S22" i="1"/>
  <c r="S32" i="1"/>
  <c r="S27" i="1"/>
  <c r="S23" i="1"/>
  <c r="S24" i="1"/>
  <c r="S33" i="1"/>
  <c r="S21" i="1"/>
  <c r="S31" i="1"/>
  <c r="S29" i="1"/>
  <c r="S30" i="1"/>
  <c r="S28" i="1"/>
  <c r="S36" i="1"/>
  <c r="S25" i="1"/>
  <c r="S37" i="1"/>
  <c r="G3" i="1"/>
  <c r="H3" i="1" s="1"/>
  <c r="G33" i="1"/>
  <c r="H33" i="1" s="1"/>
  <c r="G22" i="1"/>
  <c r="H22" i="1" s="1"/>
  <c r="X21" i="1" l="1"/>
  <c r="V21" i="1"/>
  <c r="U21" i="1"/>
  <c r="W21" i="1"/>
</calcChain>
</file>

<file path=xl/sharedStrings.xml><?xml version="1.0" encoding="utf-8"?>
<sst xmlns="http://schemas.openxmlformats.org/spreadsheetml/2006/main" count="259" uniqueCount="120">
  <si>
    <t>Action</t>
  </si>
  <si>
    <t>Obligation</t>
  </si>
  <si>
    <t>Current State</t>
  </si>
  <si>
    <t>Planning</t>
  </si>
  <si>
    <t>Mandatory:</t>
  </si>
  <si>
    <t>Assess your information management capability annually using the National Archives' survey tool - Check-up.</t>
  </si>
  <si>
    <t>We are meeting this action</t>
  </si>
  <si>
    <t>Recommended:</t>
  </si>
  <si>
    <t>Review and update roles and responsibilities for your Information Governance Committee and Chief Information Governance Officer to include enterprise-wide information management. Establish an Information Governance Committee and Chief Information Governance Officer role if they do not exist.</t>
  </si>
  <si>
    <t>Create an enterprise-wide information management strategy.</t>
  </si>
  <si>
    <t>Register your information assets where there is business value in doing so.</t>
  </si>
  <si>
    <t>Identify staff capability gaps in information management, in particular for staff with specialist information management roles, and plan to address them.</t>
  </si>
  <si>
    <t>We are not meeting this action</t>
  </si>
  <si>
    <t>Actively support information management at a senior management level and have structures in place for senior managers to engage with skilled information management professionals.</t>
  </si>
  <si>
    <t>Monitor progress made towards achieving policy actions and regularly report on progress to senior management. Document risks of not following recommended practice.</t>
  </si>
  <si>
    <t>Implement fit-for-purpose information management processes, practices and systems</t>
  </si>
  <si>
    <t>Manage all digital information assets created from 1 January 2016, digitally. Information assets created digitally from this date, that are eligible for transfer to the National Archives, will be accepted in digital format only.</t>
  </si>
  <si>
    <t>Ensure business systems, including whole-of-government systems, meet functional and minimum metadata requirements for information management.</t>
  </si>
  <si>
    <t>Assess interoperability maturity based on business and stakeholder needs. Identify interoperability maturity gaps and plan to address them.</t>
  </si>
  <si>
    <t>Implement strategies, including storage and preservation strategies, for the management of all information assets.</t>
  </si>
  <si>
    <t>Create digital information assets in sustainable digital formats.</t>
  </si>
  <si>
    <t>Reduce areas of information management inefficiency and risk</t>
  </si>
  <si>
    <t>Transfer ‘retain as national archives’ information assets as soon as practicable, or within 15 years of creation, to the care of the National Archives.</t>
  </si>
  <si>
    <t>Identify remaining analogue processes and plan for transformation to digital, based on business need.</t>
  </si>
  <si>
    <t>Identify poorly performing legacy systems; address information management requirements when upgrading, migrating and/or decommissioning systems to meet business needs.</t>
  </si>
  <si>
    <t>Sentence information assets regularly and promptly destroy information assets of temporary value when no longer needed.</t>
  </si>
  <si>
    <t>Action Description</t>
  </si>
  <si>
    <t>Current State Response Options</t>
  </si>
  <si>
    <t>Risks and Benefits to Match Response</t>
  </si>
  <si>
    <t>Total possible score</t>
  </si>
  <si>
    <t>Manage information assets strategically with appropriate governance and reporting</t>
  </si>
  <si>
    <t>Gap</t>
  </si>
  <si>
    <t>Progress</t>
  </si>
  <si>
    <t>Total Possible Score</t>
  </si>
  <si>
    <t xml:space="preserve">Progress </t>
  </si>
  <si>
    <t xml:space="preserve">Review and update your information governance framework to incorporate enterprise-wide information management. This should include governance for records, information and data. Develop an information governance framework if one does not exist. </t>
  </si>
  <si>
    <t>We have strategies and/or plans in place to meet this action</t>
  </si>
  <si>
    <t>Action 1</t>
  </si>
  <si>
    <t>Action 2</t>
  </si>
  <si>
    <t>Action 3</t>
  </si>
  <si>
    <t>Action 4</t>
  </si>
  <si>
    <t>Action 5</t>
  </si>
  <si>
    <t>Action 6</t>
  </si>
  <si>
    <t>Action 7</t>
  </si>
  <si>
    <t>Action 8</t>
  </si>
  <si>
    <t>Action 9</t>
  </si>
  <si>
    <t>Action 10</t>
  </si>
  <si>
    <t>Action 11</t>
  </si>
  <si>
    <t>Action 12</t>
  </si>
  <si>
    <t>Action 13</t>
  </si>
  <si>
    <t>Action 14</t>
  </si>
  <si>
    <t>Action 15</t>
  </si>
  <si>
    <t>Action 16</t>
  </si>
  <si>
    <t>Action 17</t>
  </si>
  <si>
    <t>Complete</t>
  </si>
  <si>
    <t>Column1</t>
  </si>
  <si>
    <t>In progress</t>
  </si>
  <si>
    <t>Status</t>
  </si>
  <si>
    <t>Not achieving recommended action</t>
  </si>
  <si>
    <t>Not achieving mandatory action</t>
  </si>
  <si>
    <t>Status2</t>
  </si>
  <si>
    <t>Risks and benefits</t>
  </si>
  <si>
    <t>Met</t>
  </si>
  <si>
    <t>Not met - recommended action</t>
  </si>
  <si>
    <t>Not met - mandatory action</t>
  </si>
  <si>
    <t>Meeting this action helps us to: 
• understand which assets are available to support our business
• implement enterprise-wide governance for records, information and data
• avoid unnecessary or unknown duplication of information, systems and processes
• assess which assets are of greater value, or which pose risks in terms of preservation, disposal practices, or sensitivity of content
• identify the people and positions who are responsible for particular information assets
• monitor and be aware of our information assets.</t>
  </si>
  <si>
    <t>Meeting this action will:
• create and support a plan for continual improvement by identifying opportunities for development
• help us line up our practices with our information governance framework
• provide a means of setting goals
• provide a basis for planning and getting resources to meet our goals.</t>
  </si>
  <si>
    <t>By meeting this action we are:
• meeting a mandatory action from the Building Trust in the Public Record policy
• assessing our information and data management maturity and performance
• identifying gaps in our practices to inform information management priorities
• providing an opportunity for our agency head to build awareness of information management requirements and issues
• gathering data to build business cases for resources to improve whole of agency information management
• informing the National Archives of our 'retain as national archives' holdings and transfer plans, allowing them to plan for their future transfer and care.</t>
  </si>
  <si>
    <t>By meeting this action we will be:
• meeting a mandatory action from the Building Trust in the Public Record policy
• assessing our information and data management maturity and performance
• identifying gaps in our practices to inform information management priorities
• providing an opportunity for our agency head to build awareness of information management requirements and issues
• gathering data to build business cases for resources to improve whole of agency information management
• informing the National Archives of our 'retain as national archives' holdings and transfer plans, allowing them to plan for their future transfer and care.</t>
  </si>
  <si>
    <t>By not meeting this action we are:
• failing to meet a mandatory action from the Building Trust in the Public Record policy
• unable to assess our information and data management maturity and performance
• missing an opportunity to identify gaps in our practices which inform information management priorities
• lacking evidence to build business cases for resources to improve whole of agency information management
• missing an opportunity to evaluate the extent of our 'retain as national archives' holdings and plan for their transfer to the National Archives, to ensure that we do not breach the Archives Act.</t>
  </si>
  <si>
    <t>Meeting this action:
• provides an enterprise-wide overview of how our agency manages all its information assets in relation to relevant legal, regulatory, compliance, risk and business requirements
• supports robust decision-making and enables effective business operations
• clearly defines roles and responsibilities for managing our information assets with leadership endorsement
• creates opportunities for information re-use and innovation
• allows us to identify and monitor information assets required to meet our business needs.</t>
  </si>
  <si>
    <t>Meeting this action will:
• provide an enterprise-wide overview of how our agency manages all its information assets in relation to relevant legal, regulatory, compliance, risk and business requirements
• support robust decision-making and enables effective business operations
• clearly define roles and responsibilities for managing our information assets with leadership endorsement
• create opportunities for information re-use and innovation
• allow us to identify and monitor information assets required to meet our business needs.</t>
  </si>
  <si>
    <t>By not meeting this action we are:
• lacking an overview of how our agency manages its information assets in relation to relevant legal, regulatory, compliance, risk and business requirements. This may affect our decision-making processes and business operations
• placing information assets at risk by not assigning responsibility for their care with leadership endorsement
• reducing opportunities for innovation and information re-use
• missing an opportunity to identify and monitor our valuable information assets required to meet business needs.</t>
  </si>
  <si>
    <t>Meeting this action will:
• drive better, more informed decision-making on our agency's enterprise-wide information management issues and opportunities
• allow us to develop a consistent, systematic approach to issues such as compliance, strategy, infrastructure, metadata standards, privacy and data sharing
• positively influence our organisational culture and promote an accountable and business-focused information management environment.</t>
  </si>
  <si>
    <t>By meeting this action we are:
• driving better, more informed decision-making on our agency's enterprise-wide information management issues and opportunities
• able to develop a consistent, systematic approach to issues such as compliance, strategy, infrastructure, metadata standards, privacy and data sharing
• positively influencing our organisational culture and promoting an accountable and business-focused information management environment.</t>
  </si>
  <si>
    <t>By not meeting this action:
• our decision making on our agency's information management issues and opportunities is compromised as it lacks a cross-functional perspective and consistency
• our approach to issues such as compliance, strategy, infrastructure, metadata standards, privacy and data sharing are fragmented
• we are lacking leadership to positively influence our organisational culture and promote an accountable and business-focused information management environment.</t>
  </si>
  <si>
    <t>Meeting this action:
• creates and supports a plan for continual improvement by identifying opportunities for development
• helps us line up our practices with our information governance framework
• provides a means of setting goals
• provides a basis for planning and acquiring resources to meet our goals.</t>
  </si>
  <si>
    <t>By not meeting this action we are not well placed to:
• plan for continual improvement of our information management maturity
• align our practices with our information governance framework
• get the funding, staffing and technical systems needed to progress our information management and information governance.</t>
  </si>
  <si>
    <t>Meeting this action will help us to:
• understand which assets are available to support our business
• implement enterprise-wide governance for records, information and data
• avoid unnecessary or unknown duplication of information, systems and processes
• assess which assets are of greater value, or which pose risks in terms of preservation, disposal practices, or sensitivity of content
• identify the people and positions who are responsible for particular information assets
• monitor and be aware of our information assets.</t>
  </si>
  <si>
    <t>By meeting this action we will create a culture that:
• understands and promotes information management legislative and policy requirements 
• champions information management capabilities
• values information assets
• appropriately allocates resources towards the ongoing management of information assets.</t>
  </si>
  <si>
    <t>By meeting this action our agency is:
• meeting a mandatory action under the Building Trust in the Public Record policy
• protecting the authenticity, integrity and reliability of our born-digital records
• increasing our capacity to drive innovation and deliver efficiencies in business and service delivery
• ensuring our high value 'retain as national archives' holdings can be transferred regularly to the National Archives.</t>
  </si>
  <si>
    <t>By not meeting this action we are missing an opportunity to:
• create meaningful data to inform our information governance committee’s decision-making processes and actions and the development of enterprise-wide information governance frameworks and information management strategies
• identify and communicate areas of concern
• plan to minimise our agency’s exposure to risk caused by poor information management practices.</t>
  </si>
  <si>
    <t>By meeting this action we will:
• create meaningful data to inform our information governance committee’s decision-making processes and actions and the development of enterprise-wide information governance frameworks and information management strategies
• identify and communicate areas of concern
• plan to minimise our agency’s exposure to risk caused by poor information management practices.</t>
  </si>
  <si>
    <t>By meeting this action we are:
• creating meaningful data to inform our information governance committee’s decision-making processes and actions and the development of enterprise-wide information governance frameworks and information management strategies
• identifying and communicating areas of concern
• planning to minimise our agency’s exposure to risk caused by poor information management practices.</t>
  </si>
  <si>
    <t>By not meeting this action it is difficult to create a culture that:
• understands and promotes information management legislative and policy requirements 
• champions information management capabilities
• values information assets
• appropriately allocates resources towards the ongoing management of information assets.</t>
  </si>
  <si>
    <t>By meeting this action we are creating a culture that:
• understands and promotes information management legislative and policy requirements 
• champions information management capabilities
• values information assets
• appropriately allocates resources towards the ongoing management of information assets.</t>
  </si>
  <si>
    <t>By not meeting this action we are:
• missing key data to inform staff development and workforce planning processes
• making it difficult for our agency to meet its business and accountability requirements, and keep pace with the changing records, information and data landscape.</t>
  </si>
  <si>
    <t>By meeting this action we will:
• ensure work capabilities meet our agency’s needs
• be able to inform staff development and workforce planning processes
• enable our agency to meet its business and accountability requirements, and keep pace with the changing records, information and data landscape.</t>
  </si>
  <si>
    <t>By meeting this action we are:
• ensuring work capabilities meet our agency’s needs
• able to inform staff development and workforce planning processes
• enabling our agency to meet its business and accountability requirements, and keep pace with the changing records, information and data landscape.</t>
  </si>
  <si>
    <t>By not taking this action we:
• do not know which assets are available to support our business. We may inadvertently duplicate information, systems and processes
• are unable to assess the relative value of our assets, or easily decide which assets are posing the most risk in terms of preservation, disposal practices or sensitivity of content
• cannot easily identify people and positions responsible for particular information assets
• cannot easily monitor and build awareness of our information assets at an enterprise level.</t>
  </si>
  <si>
    <t>By meeting this action our agency will be able to:
• meet a mandatory action under the Building Trust in the Public Record policy
• protect the authenticity, integrity and reliability of our born-digital records
• increase our capacity to drive innovation and deliver efficiencies in business and service delivery
• ensure our high value 'retain as national archives' holdings can be transferred regularly to the National Archives.</t>
  </si>
  <si>
    <t>By not meeting this action we are:
• failing to meet a mandatory action under the Building Trust in the Public Record policy
• unable to ensure our high value 'retain as national archives' holdings can be transferred to the National Archives. This would lead to us being in breach of the Archives Act
• not protecting the authenticity, integrity and reliability of our born-digital records (for example, by converting a digital file to print)
• missing an opportunity to drive innovation 
• less able to deliver efficiencies in business and service delivery.</t>
  </si>
  <si>
    <t>By meeting this action we are:
• maintaining the availability of our information assets for as long as required
• reducing the risk of losing valuable information assets that we are required to retain
• supporting improved interoperability within our agency and across Government.</t>
  </si>
  <si>
    <t>By meeting this action we will:
• maintain the availability of our information assets for as long as required
• reduce the risk of losing valuable information assets that we are required to retain
• support improved interoperability within our agency and across Government.</t>
  </si>
  <si>
    <t>By not taking this action we are:
• increasing the risk of losing valuable information assets and breaching the Archives Act
• not well placed to improve interoperability, both within our agency and across Government.</t>
  </si>
  <si>
    <t>By meeting this action we are able to:
• improve our agency's ability to share and reuse information assets that will benefit our business and our stakeholders 
• improve efficiency of information systems and business processes
• reduce the impact from machinery of government changes
• reduce the risk of technological obsolescence
• better inform policy development and decision-making
• reduce the burden of managing surplus information and data.</t>
  </si>
  <si>
    <t>By meeting this action we will be better placed to:
• improve our agency's ability to share and reuse information assets that will benefit our business and our stakeholders 
• improve efficiency of information systems and business processes
• reduce the impact from machinery of government changes
• reduce the risk of technological obsolescence
• better inform policy development and decision-making
• reduce the burden of managing surplus information and data.</t>
  </si>
  <si>
    <t>By not meeting this action we are not well placed to:
• improve our agency's ability to share and reuse information assets that will benefit our business and our stakeholders 
• improve efficiency of information systems and business processes
• reduce the impact from machinery of government changes
• reduce the risk of technological obsolescence
• better inform policy development and decision-making
• reduce the burden of managing surplus information and data.</t>
  </si>
  <si>
    <t>By meeting this action we are:
• protecting the authenticity, integrity, reliability and usability of our records
• ensuring that the content of our information assets, regardless of the form each asset takes, is preserved together with its metadata for as long as required
• ensuring continuity of government services and ongoing access to evidence of significant Australian government decisions and actions by the Australian public
• using storage that is cost-efficient, flexible, scalable and secure.</t>
  </si>
  <si>
    <t>By meeting this action we will:
• protect the authenticity, integrity, reliability and usability of our records
• ensure that the content of our information assets, regardless of the form each asset takes, is preserved together with its metadata for as long as required
• ensure continuity of government services and ongoing access to evidence of significant Australian government decisions and actions by the Australian public
• use storage that is cost-efficient, flexible, scalable and secure.</t>
  </si>
  <si>
    <t xml:space="preserve">By not taking this action we:
• are not protecting the authenticity, integrity, reliability and usability of our records
• cannot ensure our 'retain as national archives' records will survive long enough for them to be transferred to the National Archives. This will cause us to be in breach of the Archives Act
• are undermining the accountability of our agency
• cannot ensure continuity of government services 
• increase the risk of losing access to information when the technology used to create, access or store it becomes obsolete
• less likely to use storage that is cost-efficient, flexible, scalable and secure.
</t>
  </si>
  <si>
    <t>By meeting this action we are:
• helping the usability and long-term preservation of digital information across our agency and other Government agencies.</t>
  </si>
  <si>
    <t>By meeting this action we will:
• help the usability and long-term preservation of digital information across our agency and other Government agencies.</t>
  </si>
  <si>
    <t>By not meeting this action we:
• cannot ensure our 'retain as national archives' records will survive long enough for them to be transferred to the National Archives. This will cause us to be in breach of the Archives Act, and undermine the accountability of our agency
•  risk the usability and long-term preservation of digital information across Government agencies.</t>
  </si>
  <si>
    <t xml:space="preserve">By meeting this action we are:
• meeting the requirements of the Archives Act 1983 and a mandatory requirement of the Building Trust in the Public Record policy
• reducing the burden on our agency for managing information assets that are surplus to requirements
• preserving our most significant records as national archives. </t>
  </si>
  <si>
    <t xml:space="preserve">By meeting this action we will:
• meet the requirements of the Archives Act 1983 and a mandatory requirement of the Building Trust in the Public Record policy
• reduce the burden on our agency for managing information assets that are surplus to requirements
• preserve our most significant records as national archives. </t>
  </si>
  <si>
    <t>By not meeting this action we are:
• not complying with the requirements of the Archives Act 1983 and a mandatory requirement of the Building Trust in the Public Record policy
• placing the most significant records of the Australian Government at risk
• maintaining large holdings of legacy information assets which are expensive to store and preserve, difficult to search, and more vulnerable to security breaches.</t>
  </si>
  <si>
    <t>By meeting this action we are:
• improving efficiency, accountability and transparency
• saving money
• improving the accessibility of information 
• providing opportunities for innovation.</t>
  </si>
  <si>
    <t>By meeting this action we will:
• improve efficiency, accountability and transparency
• save money
• improve the accessibility of information 
• provide opportunities for innovation.</t>
  </si>
  <si>
    <t>By not meeting this action we are missing opportunities to:
• improve efficiency, accountability and transparency
• save money
• improve the accessibility of information 
• provide opportunities for innovation.</t>
  </si>
  <si>
    <t>By meeting this action we are able to:
• plan for upgrades or replacement systems that better meet information management requirements
• reduce the risk of systems being decommissioned without first considering whether the information assets they hold must be kept, or may be accountably destroyed.</t>
  </si>
  <si>
    <t>By meeting this action we will be able to:
• plan for upgrades or replacement systems that better meet our requirements
• reduce the risk of systems being decommissioned without first considering whether the information assets they hold must be kept, or may be accountably destroyed.</t>
  </si>
  <si>
    <t>By not meeting this action we are not well placed to:
• reduce areas of information management inefficiency and risk
• plan for upgrades or replacement systems that better meet our requirements
• reduce the risk of systems being decommissioned without first considering whether the information assets they hold must be kept, or may be accountably destroyed
• identify 'retain as national archives' records and transfer these records to the National Archives. This undermines our agency's accountability, and causes us to be in breach of the Archives Act.</t>
  </si>
  <si>
    <t xml:space="preserve">By meeting this action we:
• understand the current and future value of our information assets, and can manage them accordingly
• reduce security risks and the amount of content we pay to store, preserve, retrieve and protect from unauthorised access
• are well placed to meet mandatory action 14 of the Building Trust in the Public Record policy.
</t>
  </si>
  <si>
    <t xml:space="preserve">By meeting this action we will:
• understand the current and future value of our information assets, and can manage them accordingly
• reduce security risks and the amount of content we pay to store, preserve, retrieve and protect from unauthorised access
• be better placed to meet mandatory action 14 of the Building Trust in the Public Record policy.
</t>
  </si>
  <si>
    <t>By not meeting this action we are:
• not identifying 'retain as national archives' records as prescribed by agency-specific and general records authorities. This means they will not be cared for properly and may not survive long enough to be transferred to the National Archives, causing us to be in breach of the Archives Act
• undermining the accountability of our agency
• keeping information assets longer than needed. This has financial, resourcing and efficiency costs
• increasing security risks and the amount of content we pay to store, preserve, retrieve and protect from unauthorised access.</t>
  </si>
  <si>
    <t>Overall Progress against the three main policy areas, and by current state</t>
  </si>
  <si>
    <t>Building Trust in the Public Record: internal progress-monitoring template</t>
  </si>
  <si>
    <t>We are out-of-scope</t>
  </si>
  <si>
    <t>We are assessed as out-of-scope for Check-up for the current reporting period. However, voluntarily completing Check-up will enable us to review our information management maturity and make meaningful decisions on future information management activities required to meet our obligations under the Building Trust in the Public Record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</si>
</sst>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24"/>
      <name val="Arial"/>
      <family val="2"/>
    </font>
    <font>
      <sz val="12"/>
      <color theme="1"/>
      <name val="Arial"/>
      <family val="2"/>
    </font>
    <font>
      <sz val="10"/>
      <color theme="1"/>
      <name val="Arial"/>
      <family val="2"/>
    </font>
    <font>
      <b/>
      <sz val="12"/>
      <name val="Arial"/>
      <family val="2"/>
    </font>
    <font>
      <b/>
      <sz val="10"/>
      <name val="Arial"/>
      <family val="2"/>
    </font>
    <font>
      <i/>
      <sz val="10"/>
      <name val="Arial"/>
      <family val="2"/>
    </font>
    <font>
      <b/>
      <sz val="10"/>
      <color theme="1"/>
      <name val="Arial"/>
      <family val="2"/>
    </font>
    <font>
      <sz val="10"/>
      <name val="Arial"/>
      <family val="2"/>
    </font>
    <font>
      <sz val="10"/>
      <color theme="0" tint="-0.499984740745262"/>
      <name val="Arial"/>
      <family val="2"/>
    </font>
    <font>
      <sz val="8"/>
      <name val="Arial"/>
      <family val="2"/>
    </font>
  </fonts>
  <fills count="2">
    <fill>
      <patternFill patternType="none"/>
    </fill>
    <fill>
      <patternFill patternType="gray125"/>
    </fill>
  </fills>
  <borders count="5">
    <border>
      <left/>
      <right/>
      <top/>
      <bottom/>
      <diagonal/>
    </border>
    <border>
      <left/>
      <right/>
      <top/>
      <bottom style="thick">
        <color auto="1"/>
      </bottom>
      <diagonal/>
    </border>
    <border>
      <left/>
      <right/>
      <top/>
      <bottom style="thin">
        <color auto="1"/>
      </bottom>
      <diagonal/>
    </border>
    <border>
      <left/>
      <right/>
      <top style="thick">
        <color auto="1"/>
      </top>
      <bottom style="thin">
        <color auto="1"/>
      </bottom>
      <diagonal/>
    </border>
    <border>
      <left/>
      <right/>
      <top style="thin">
        <color auto="1"/>
      </top>
      <bottom/>
      <diagonal/>
    </border>
  </borders>
  <cellStyleXfs count="8">
    <xf numFmtId="0" fontId="0" fillId="0" borderId="0"/>
    <xf numFmtId="0" fontId="1" fillId="0" borderId="0" applyNumberFormat="0" applyFill="0" applyBorder="0" applyAlignment="0" applyProtection="0"/>
    <xf numFmtId="0" fontId="4" fillId="0" borderId="1" applyNumberFormat="0" applyFill="0" applyProtection="0">
      <alignment horizontal="left" vertical="center"/>
    </xf>
    <xf numFmtId="0" fontId="5" fillId="0" borderId="2" applyFill="0" applyProtection="0">
      <alignment horizontal="left" vertical="center"/>
    </xf>
    <xf numFmtId="0" fontId="6" fillId="0" borderId="0" applyNumberForma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7">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pplyProtection="1">
      <alignment horizontal="center" vertical="center"/>
      <protection locked="0"/>
    </xf>
    <xf numFmtId="0" fontId="0" fillId="0" borderId="0" xfId="0" applyProtection="1">
      <protection locked="0"/>
    </xf>
    <xf numFmtId="0" fontId="6" fillId="0" borderId="0" xfId="4" applyBorder="1" applyAlignment="1" applyProtection="1">
      <alignment horizontal="center" vertical="center"/>
      <protection locked="0"/>
    </xf>
    <xf numFmtId="0" fontId="6" fillId="0" borderId="0" xfId="4" applyAlignment="1" applyProtection="1">
      <alignment horizontal="center" vertic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49" fontId="0" fillId="0" borderId="0" xfId="0" applyNumberFormat="1" applyAlignment="1" applyProtection="1">
      <alignment vertical="top" wrapText="1"/>
      <protection locked="0"/>
    </xf>
    <xf numFmtId="9" fontId="0" fillId="0" borderId="0" xfId="5" applyFont="1" applyBorder="1" applyAlignment="1" applyProtection="1">
      <alignment vertical="top" wrapText="1"/>
      <protection locked="0"/>
    </xf>
    <xf numFmtId="0" fontId="0" fillId="0" borderId="0" xfId="0" applyBorder="1" applyAlignment="1" applyProtection="1">
      <alignment vertical="top" wrapText="1"/>
      <protection locked="0"/>
    </xf>
    <xf numFmtId="49" fontId="0" fillId="0" borderId="0" xfId="0" applyNumberFormat="1" applyAlignment="1" applyProtection="1">
      <alignment vertical="top"/>
      <protection locked="0"/>
    </xf>
    <xf numFmtId="0" fontId="0" fillId="0" borderId="0" xfId="0" applyAlignment="1" applyProtection="1">
      <alignment horizontal="center" vertical="center"/>
    </xf>
    <xf numFmtId="0" fontId="1" fillId="0" borderId="0" xfId="1" applyAlignment="1" applyProtection="1">
      <alignment horizontal="left" vertical="top"/>
    </xf>
    <xf numFmtId="0" fontId="1" fillId="0" borderId="0" xfId="1" applyAlignment="1" applyProtection="1">
      <alignment horizontal="left" vertical="center"/>
    </xf>
    <xf numFmtId="0" fontId="1" fillId="0" borderId="0" xfId="1" applyAlignment="1" applyProtection="1">
      <alignment horizontal="center" vertical="center"/>
    </xf>
    <xf numFmtId="0" fontId="4" fillId="0" borderId="1" xfId="2" applyProtection="1">
      <alignment horizontal="left" vertical="center"/>
    </xf>
    <xf numFmtId="0" fontId="0" fillId="0" borderId="0" xfId="0" applyProtection="1"/>
    <xf numFmtId="2" fontId="7" fillId="0" borderId="0" xfId="0" applyNumberFormat="1" applyFont="1" applyBorder="1" applyAlignment="1" applyProtection="1">
      <alignment horizontal="center" vertical="center"/>
    </xf>
    <xf numFmtId="2" fontId="7" fillId="0" borderId="0" xfId="0" applyNumberFormat="1" applyFont="1" applyAlignment="1" applyProtection="1">
      <alignment horizontal="center" vertical="center"/>
    </xf>
    <xf numFmtId="0" fontId="6" fillId="0" borderId="0" xfId="4" applyBorder="1" applyAlignment="1" applyProtection="1">
      <alignment horizontal="left" vertical="center"/>
    </xf>
    <xf numFmtId="0" fontId="6" fillId="0" borderId="0" xfId="4" applyBorder="1" applyAlignment="1" applyProtection="1">
      <alignment vertical="center"/>
    </xf>
    <xf numFmtId="0" fontId="6" fillId="0" borderId="0" xfId="4" applyAlignment="1" applyProtection="1">
      <alignment vertical="center" wrapText="1"/>
    </xf>
    <xf numFmtId="0" fontId="6" fillId="0" borderId="0" xfId="4" applyNumberFormat="1" applyBorder="1" applyAlignment="1" applyProtection="1">
      <alignment horizontal="left" vertical="center"/>
    </xf>
    <xf numFmtId="0" fontId="6" fillId="0" borderId="0" xfId="4" applyAlignment="1" applyProtection="1">
      <alignment horizontal="center" vertical="center"/>
    </xf>
    <xf numFmtId="0" fontId="6" fillId="0" borderId="0" xfId="4" applyAlignment="1" applyProtection="1">
      <alignment vertical="center"/>
    </xf>
    <xf numFmtId="0" fontId="5" fillId="0" borderId="2" xfId="3" applyAlignment="1" applyProtection="1">
      <alignment horizontal="center" vertical="center"/>
    </xf>
    <xf numFmtId="0" fontId="5" fillId="0" borderId="2" xfId="3" applyProtection="1">
      <alignment horizontal="left" vertical="center"/>
    </xf>
    <xf numFmtId="0" fontId="5" fillId="0" borderId="2" xfId="3" applyFill="1" applyAlignment="1" applyProtection="1">
      <alignment horizontal="center" vertical="center" wrapText="1"/>
    </xf>
    <xf numFmtId="0" fontId="5" fillId="0" borderId="2" xfId="3" applyFill="1" applyProtection="1">
      <alignment horizontal="left" vertical="center"/>
    </xf>
    <xf numFmtId="0" fontId="0" fillId="0" borderId="0" xfId="0" applyAlignment="1" applyProtection="1">
      <alignment vertical="top" wrapText="1"/>
    </xf>
    <xf numFmtId="0" fontId="0" fillId="0" borderId="0" xfId="0" applyAlignment="1" applyProtection="1">
      <alignment vertical="top"/>
    </xf>
    <xf numFmtId="0" fontId="4" fillId="0" borderId="1" xfId="2" applyAlignment="1" applyProtection="1">
      <alignment horizontal="left" vertical="center"/>
    </xf>
    <xf numFmtId="49" fontId="0" fillId="0" borderId="0" xfId="0" applyNumberFormat="1" applyAlignment="1" applyProtection="1">
      <alignment vertical="top"/>
    </xf>
    <xf numFmtId="49" fontId="4" fillId="0" borderId="1" xfId="2" applyNumberFormat="1" applyProtection="1">
      <alignment horizontal="left" vertical="center"/>
    </xf>
    <xf numFmtId="0" fontId="7" fillId="0" borderId="0" xfId="0" applyFont="1" applyAlignment="1" applyProtection="1">
      <alignment horizontal="center" vertical="center"/>
    </xf>
    <xf numFmtId="49" fontId="8" fillId="0" borderId="0" xfId="3" applyNumberFormat="1" applyFont="1" applyBorder="1" applyAlignment="1" applyProtection="1">
      <alignment vertical="top" wrapText="1"/>
      <protection locked="0"/>
    </xf>
    <xf numFmtId="0" fontId="0" fillId="0" borderId="0" xfId="0" applyFill="1" applyAlignment="1" applyProtection="1">
      <alignment horizontal="center" vertical="center"/>
    </xf>
    <xf numFmtId="0" fontId="0" fillId="0" borderId="0" xfId="0" applyFill="1" applyAlignment="1" applyProtection="1">
      <alignment vertical="top"/>
    </xf>
    <xf numFmtId="0" fontId="0" fillId="0" borderId="4" xfId="0" applyFill="1" applyBorder="1" applyAlignment="1" applyProtection="1">
      <alignment vertical="top"/>
    </xf>
    <xf numFmtId="0" fontId="0" fillId="0" borderId="0" xfId="0" applyFill="1" applyAlignment="1" applyProtection="1">
      <alignment horizontal="center" vertical="top"/>
    </xf>
    <xf numFmtId="0" fontId="0" fillId="0" borderId="0" xfId="0" applyBorder="1" applyAlignment="1" applyProtection="1">
      <alignment vertical="top" wrapText="1"/>
    </xf>
    <xf numFmtId="49" fontId="0" fillId="0" borderId="0" xfId="0" applyNumberFormat="1" applyBorder="1" applyAlignment="1" applyProtection="1">
      <alignment vertical="top" wrapText="1"/>
      <protection locked="0"/>
    </xf>
    <xf numFmtId="0" fontId="0" fillId="0" borderId="0" xfId="0" applyFill="1" applyBorder="1" applyAlignment="1" applyProtection="1">
      <alignment vertical="top" wrapText="1"/>
    </xf>
    <xf numFmtId="0" fontId="4" fillId="0" borderId="0" xfId="2" applyBorder="1" applyProtection="1">
      <alignment horizontal="left" vertical="center"/>
    </xf>
    <xf numFmtId="0" fontId="0" fillId="0" borderId="0" xfId="0" applyNumberFormat="1" applyProtection="1"/>
    <xf numFmtId="1" fontId="0" fillId="0" borderId="0" xfId="0" applyNumberFormat="1"/>
    <xf numFmtId="49" fontId="0" fillId="0" borderId="0" xfId="0" applyNumberFormat="1" applyProtection="1">
      <protection locked="0"/>
    </xf>
    <xf numFmtId="49" fontId="0" fillId="0" borderId="0" xfId="0" applyNumberFormat="1" applyProtection="1"/>
    <xf numFmtId="49" fontId="6" fillId="0" borderId="0" xfId="4" applyNumberFormat="1" applyAlignment="1" applyProtection="1">
      <alignment vertical="center"/>
    </xf>
    <xf numFmtId="49" fontId="0" fillId="0" borderId="0" xfId="0" applyNumberFormat="1"/>
    <xf numFmtId="0" fontId="2" fillId="0" borderId="0" xfId="0" applyFont="1" applyFill="1" applyAlignment="1">
      <alignment wrapText="1"/>
    </xf>
    <xf numFmtId="0" fontId="0" fillId="0" borderId="0" xfId="0" applyFill="1" applyAlignment="1">
      <alignment wrapText="1"/>
    </xf>
    <xf numFmtId="0" fontId="5" fillId="0" borderId="2" xfId="3" applyAlignment="1" applyProtection="1">
      <alignment horizontal="left" vertical="center" wrapText="1"/>
    </xf>
    <xf numFmtId="0" fontId="5" fillId="0" borderId="3" xfId="3" applyBorder="1" applyAlignment="1" applyProtection="1">
      <alignment horizontal="left" vertical="center" wrapText="1"/>
    </xf>
    <xf numFmtId="0" fontId="0" fillId="0" borderId="0" xfId="0" applyAlignment="1" applyProtection="1">
      <alignment horizontal="center"/>
    </xf>
  </cellXfs>
  <cellStyles count="8">
    <cellStyle name="Explanatory Text" xfId="4" builtinId="53" customBuiltin="1"/>
    <cellStyle name="Followed Hyperlink" xfId="7" builtinId="9" customBuiltin="1"/>
    <cellStyle name="Heading 1" xfId="2" builtinId="16" customBuiltin="1"/>
    <cellStyle name="Heading 2" xfId="3" builtinId="17" customBuiltin="1"/>
    <cellStyle name="Hyperlink" xfId="6" builtinId="8" customBuiltin="1"/>
    <cellStyle name="Normal" xfId="0" builtinId="0" customBuiltin="1"/>
    <cellStyle name="Percent" xfId="5" builtinId="5"/>
    <cellStyle name="Title" xfId="1" builtinId="15" customBuiltin="1"/>
  </cellStyles>
  <dxfs count="113">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numFmt numFmtId="30" formatCode="@"/>
    </dxf>
    <dxf>
      <numFmt numFmtId="1" formatCode="0"/>
    </dxf>
    <dxf>
      <numFmt numFmtId="1" formatCode="0"/>
    </dxf>
    <dxf>
      <numFmt numFmtId="1" formatCode="0"/>
    </dxf>
    <dxf>
      <numFmt numFmtId="1" formatCode="0"/>
    </dxf>
    <dxf>
      <numFmt numFmtId="1" formatCode="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2" formatCode="0.00"/>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2" formatCode="0.00"/>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2" formatCode="0.00"/>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numFmt numFmtId="2" formatCode="0.00"/>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0" hidden="0"/>
    </dxf>
    <dxf>
      <fill>
        <patternFill patternType="lightHorizontal">
          <fgColor theme="0"/>
          <bgColor rgb="FF65B32E"/>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E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Up">
          <fgColor theme="0"/>
          <bgColor rgb="FFD70926"/>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Up">
          <fgColor theme="0"/>
          <bgColor rgb="FFD70926"/>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darkUp">
          <fgColor theme="0"/>
          <bgColor rgb="FFD70926"/>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ont>
        <b/>
        <i val="0"/>
        <color auto="1"/>
      </font>
      <fill>
        <patternFill patternType="lightHorizontal">
          <fgColor theme="0"/>
          <bgColor rgb="FF65B32E"/>
        </patternFill>
      </fill>
    </dxf>
    <dxf>
      <font>
        <b/>
        <i val="0"/>
        <color auto="1"/>
      </font>
      <fill>
        <patternFill patternType="gray0625">
          <fgColor theme="0"/>
          <bgColor rgb="FF00A8D7"/>
        </patternFill>
      </fill>
    </dxf>
    <dxf>
      <font>
        <b/>
        <i val="0"/>
        <color auto="1"/>
      </font>
      <fill>
        <patternFill patternType="lightGrid">
          <fgColor theme="0"/>
          <bgColor rgb="FFEF7D00"/>
        </patternFill>
      </fill>
    </dxf>
    <dxf>
      <fill>
        <patternFill>
          <bgColor theme="8" tint="0.79998168889431442"/>
        </patternFill>
      </fill>
    </dxf>
    <dxf>
      <fill>
        <patternFill>
          <bgColor rgb="FFBFE9F5"/>
        </patternFill>
      </fill>
    </dxf>
    <dxf>
      <fill>
        <patternFill>
          <bgColor theme="8" tint="0.79998168889431442"/>
        </patternFill>
      </fill>
    </dxf>
    <dxf>
      <fill>
        <patternFill>
          <bgColor theme="2"/>
        </patternFill>
      </fill>
    </dxf>
    <dxf>
      <fill>
        <patternFill>
          <bgColor theme="8" tint="0.79998168889431442"/>
        </patternFill>
      </fill>
    </dxf>
    <dxf>
      <fill>
        <patternFill>
          <bgColor rgb="FFBFE9F5"/>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s>
  <tableStyles count="0" defaultTableStyle="TableStyleMedium2" defaultPivotStyle="PivotStyleLight16"/>
  <colors>
    <mruColors>
      <color rgb="FF65B32E"/>
      <color rgb="FFEE7D00"/>
      <color rgb="FFCC0000"/>
      <color rgb="FFBFE9F5"/>
      <color rgb="FF00A8D7"/>
      <color rgb="FFEF7D00"/>
      <color rgb="FFD70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r>
              <a:rPr lang="en-AU" sz="1000">
                <a:solidFill>
                  <a:schemeClr val="tx1"/>
                </a:solidFill>
                <a:latin typeface="Arial" panose="020B0604020202020204" pitchFamily="34" charset="0"/>
                <a:cs typeface="Arial" panose="020B0604020202020204" pitchFamily="34" charset="0"/>
              </a:rPr>
              <a:t>Manage</a:t>
            </a:r>
            <a:r>
              <a:rPr lang="en-AU" sz="1000" baseline="0">
                <a:solidFill>
                  <a:schemeClr val="tx1"/>
                </a:solidFill>
                <a:latin typeface="Arial" panose="020B0604020202020204" pitchFamily="34" charset="0"/>
                <a:cs typeface="Arial" panose="020B0604020202020204" pitchFamily="34" charset="0"/>
              </a:rPr>
              <a:t> information assets strategically with appropriate governance and reporting</a:t>
            </a:r>
            <a:endParaRPr lang="en-AU" sz="1000">
              <a:solidFill>
                <a:schemeClr val="tx1"/>
              </a:solidFill>
              <a:latin typeface="Arial" panose="020B0604020202020204" pitchFamily="34" charset="0"/>
              <a:cs typeface="Arial" panose="020B0604020202020204" pitchFamily="34" charset="0"/>
            </a:endParaRPr>
          </a:p>
        </c:rich>
      </c:tx>
      <c:layout>
        <c:manualLayout>
          <c:xMode val="edge"/>
          <c:yMode val="edge"/>
          <c:x val="0.16478879994083959"/>
          <c:y val="5.574913372048966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11682750899946"/>
          <c:y val="0.31302898161351883"/>
          <c:w val="0.70600942978674797"/>
          <c:h val="0.53141132948932568"/>
        </c:manualLayout>
      </c:layout>
      <c:doughnutChart>
        <c:varyColors val="1"/>
        <c:ser>
          <c:idx val="0"/>
          <c:order val="0"/>
          <c:spPr>
            <a:ln>
              <a:solidFill>
                <a:schemeClr val="accent5"/>
              </a:solid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solidFill>
                  <a:schemeClr val="accent5"/>
                </a:solidFill>
              </a:ln>
              <a:effectLst/>
            </c:spPr>
            <c:extLst>
              <c:ext xmlns:c16="http://schemas.microsoft.com/office/drawing/2014/chart" uri="{C3380CC4-5D6E-409C-BE32-E72D297353CC}">
                <c16:uniqueId val="{00000001-37E3-4EFC-9DFD-BC5176F57088}"/>
              </c:ext>
            </c:extLst>
          </c:dPt>
          <c:dPt>
            <c:idx val="1"/>
            <c:bubble3D val="0"/>
            <c:spPr>
              <a:solidFill>
                <a:schemeClr val="bg1"/>
              </a:solidFill>
              <a:ln>
                <a:solidFill>
                  <a:schemeClr val="accent5"/>
                </a:solidFill>
              </a:ln>
              <a:effectLst/>
            </c:spPr>
            <c:extLst>
              <c:ext xmlns:c16="http://schemas.microsoft.com/office/drawing/2014/chart" uri="{C3380CC4-5D6E-409C-BE32-E72D297353CC}">
                <c16:uniqueId val="{00000003-565F-48D9-9090-8201671FF71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'Gap Analysis Tool'!$G$2:$H$2</c:f>
              <c:strCache>
                <c:ptCount val="2"/>
                <c:pt idx="0">
                  <c:v>Progress</c:v>
                </c:pt>
                <c:pt idx="1">
                  <c:v>Gap</c:v>
                </c:pt>
              </c:strCache>
            </c:strRef>
          </c:cat>
          <c:val>
            <c:numRef>
              <c:f>'Gap Analysis Tool'!$G$3:$H$3</c:f>
              <c:numCache>
                <c:formatCode>0.00</c:formatCode>
                <c:ptCount val="2"/>
                <c:pt idx="0">
                  <c:v>0</c:v>
                </c:pt>
                <c:pt idx="1">
                  <c:v>16</c:v>
                </c:pt>
              </c:numCache>
            </c:numRef>
          </c:val>
          <c:extLst>
            <c:ext xmlns:c16="http://schemas.microsoft.com/office/drawing/2014/chart" uri="{C3380CC4-5D6E-409C-BE32-E72D297353CC}">
              <c16:uniqueId val="{00000000-565F-48D9-9090-8201671FF713}"/>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r>
              <a:rPr lang="en-AU" sz="1000">
                <a:solidFill>
                  <a:schemeClr val="tx1"/>
                </a:solidFill>
                <a:latin typeface="Arial" panose="020B0604020202020204" pitchFamily="34" charset="0"/>
                <a:cs typeface="Arial" panose="020B0604020202020204" pitchFamily="34" charset="0"/>
              </a:rPr>
              <a:t>Implement fit-for-purpose information management processes, practices and systems</a:t>
            </a:r>
          </a:p>
        </c:rich>
      </c:tx>
      <c:layout>
        <c:manualLayout>
          <c:xMode val="edge"/>
          <c:yMode val="edge"/>
          <c:x val="0.12468160135070659"/>
          <c:y val="6.832481182142981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84950865812213"/>
          <c:y val="0.3156468833466301"/>
          <c:w val="0.55039861261433198"/>
          <c:h val="0.53300274029622952"/>
        </c:manualLayout>
      </c:layout>
      <c:doughnutChart>
        <c:varyColors val="1"/>
        <c:ser>
          <c:idx val="0"/>
          <c:order val="0"/>
          <c:spPr>
            <a:solidFill>
              <a:srgbClr val="00A8D7"/>
            </a:solidFill>
            <a:ln>
              <a:solidFill>
                <a:srgbClr val="00B0F0"/>
              </a:solidFill>
            </a:ln>
          </c:spPr>
          <c:dPt>
            <c:idx val="0"/>
            <c:bubble3D val="0"/>
            <c:spPr>
              <a:solidFill>
                <a:srgbClr val="00A8D7"/>
              </a:solidFill>
              <a:ln>
                <a:solidFill>
                  <a:srgbClr val="00B0F0"/>
                </a:solidFill>
              </a:ln>
              <a:effectLst/>
            </c:spPr>
            <c:extLst>
              <c:ext xmlns:c16="http://schemas.microsoft.com/office/drawing/2014/chart" uri="{C3380CC4-5D6E-409C-BE32-E72D297353CC}">
                <c16:uniqueId val="{00000001-6D67-406E-A11F-8B0E75B2A8A7}"/>
              </c:ext>
            </c:extLst>
          </c:dPt>
          <c:dPt>
            <c:idx val="1"/>
            <c:bubble3D val="0"/>
            <c:spPr>
              <a:noFill/>
              <a:ln>
                <a:solidFill>
                  <a:srgbClr val="00B0F0"/>
                </a:solidFill>
              </a:ln>
              <a:effectLst/>
            </c:spPr>
            <c:extLst>
              <c:ext xmlns:c16="http://schemas.microsoft.com/office/drawing/2014/chart" uri="{C3380CC4-5D6E-409C-BE32-E72D297353CC}">
                <c16:uniqueId val="{00000003-6D67-406E-A11F-8B0E75B2A8A7}"/>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'Gap Analysis Tool'!$G$21:$H$21</c:f>
              <c:strCache>
                <c:ptCount val="2"/>
                <c:pt idx="0">
                  <c:v>Progress </c:v>
                </c:pt>
                <c:pt idx="1">
                  <c:v>Gap</c:v>
                </c:pt>
              </c:strCache>
            </c:strRef>
          </c:cat>
          <c:val>
            <c:numRef>
              <c:f>'Gap Analysis Tool'!$G$22:$H$22</c:f>
              <c:numCache>
                <c:formatCode>General</c:formatCode>
                <c:ptCount val="2"/>
                <c:pt idx="0">
                  <c:v>0</c:v>
                </c:pt>
                <c:pt idx="1">
                  <c:v>10</c:v>
                </c:pt>
              </c:numCache>
            </c:numRef>
          </c:val>
          <c:extLst>
            <c:ext xmlns:c16="http://schemas.microsoft.com/office/drawing/2014/chart" uri="{C3380CC4-5D6E-409C-BE32-E72D297353CC}">
              <c16:uniqueId val="{00000004-6D67-406E-A11F-8B0E75B2A8A7}"/>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r>
              <a:rPr lang="en-AU" sz="1000">
                <a:solidFill>
                  <a:schemeClr val="tx1"/>
                </a:solidFill>
                <a:latin typeface="Arial" panose="020B0604020202020204" pitchFamily="34" charset="0"/>
                <a:cs typeface="Arial" panose="020B0604020202020204" pitchFamily="34" charset="0"/>
              </a:rPr>
              <a:t>Reduce areas of information management inefficiency and risk</a:t>
            </a:r>
          </a:p>
        </c:rich>
      </c:tx>
      <c:layout>
        <c:manualLayout>
          <c:xMode val="edge"/>
          <c:yMode val="edge"/>
          <c:x val="0.11371288761399284"/>
          <c:y val="6.6933814217278773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6447809252742487"/>
          <c:y val="0.3106673211063718"/>
          <c:w val="0.67794282630416736"/>
          <c:h val="0.53772794204060759"/>
        </c:manualLayout>
      </c:layout>
      <c:doughnutChart>
        <c:varyColors val="1"/>
        <c:ser>
          <c:idx val="0"/>
          <c:order val="0"/>
          <c:spPr>
            <a:noFill/>
            <a:ln>
              <a:solidFill>
                <a:schemeClr val="accent1"/>
              </a:solidFill>
            </a:ln>
          </c:spPr>
          <c:dPt>
            <c:idx val="0"/>
            <c:bubble3D val="0"/>
            <c:spPr>
              <a:solidFill>
                <a:schemeClr val="accent1"/>
              </a:solidFill>
              <a:ln>
                <a:solidFill>
                  <a:schemeClr val="accent1"/>
                </a:solidFill>
              </a:ln>
              <a:effectLst/>
            </c:spPr>
            <c:extLst>
              <c:ext xmlns:c16="http://schemas.microsoft.com/office/drawing/2014/chart" uri="{C3380CC4-5D6E-409C-BE32-E72D297353CC}">
                <c16:uniqueId val="{00000001-C5E6-41B5-BBF5-9FEA9AA4A585}"/>
              </c:ext>
            </c:extLst>
          </c:dPt>
          <c:dPt>
            <c:idx val="1"/>
            <c:bubble3D val="0"/>
            <c:spPr>
              <a:noFill/>
              <a:ln>
                <a:solidFill>
                  <a:schemeClr val="accent1"/>
                </a:solidFill>
              </a:ln>
              <a:effectLst/>
            </c:spPr>
            <c:extLst>
              <c:ext xmlns:c16="http://schemas.microsoft.com/office/drawing/2014/chart" uri="{C3380CC4-5D6E-409C-BE32-E72D297353CC}">
                <c16:uniqueId val="{00000003-C5E6-41B5-BBF5-9FEA9AA4A585}"/>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'Gap Analysis Tool'!$G$32:$H$32</c:f>
              <c:strCache>
                <c:ptCount val="2"/>
                <c:pt idx="0">
                  <c:v>Progress</c:v>
                </c:pt>
                <c:pt idx="1">
                  <c:v>Gap</c:v>
                </c:pt>
              </c:strCache>
            </c:strRef>
          </c:cat>
          <c:val>
            <c:numRef>
              <c:f>'Gap Analysis Tool'!$G$33:$H$33</c:f>
              <c:numCache>
                <c:formatCode>General</c:formatCode>
                <c:ptCount val="2"/>
                <c:pt idx="0">
                  <c:v>0</c:v>
                </c:pt>
                <c:pt idx="1">
                  <c:v>8</c:v>
                </c:pt>
              </c:numCache>
            </c:numRef>
          </c:val>
          <c:extLst>
            <c:ext xmlns:c16="http://schemas.microsoft.com/office/drawing/2014/chart" uri="{C3380CC4-5D6E-409C-BE32-E72D297353CC}">
              <c16:uniqueId val="{00000004-C5E6-41B5-BBF5-9FEA9AA4A585}"/>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2114033586331"/>
          <c:y val="0.30361891200182528"/>
          <c:w val="0.45890152289469865"/>
          <c:h val="0.56945819077043724"/>
        </c:manualLayout>
      </c:layout>
      <c:doughnutChart>
        <c:varyColors val="1"/>
        <c:ser>
          <c:idx val="0"/>
          <c:order val="0"/>
          <c:dPt>
            <c:idx val="0"/>
            <c:bubble3D val="0"/>
            <c:spPr>
              <a:pattFill prst="dkUpDiag">
                <a:fgClr>
                  <a:schemeClr val="bg1"/>
                </a:fgClr>
                <a:bgClr>
                  <a:srgbClr val="CC0000"/>
                </a:bgClr>
              </a:pattFill>
              <a:ln>
                <a:noFill/>
              </a:ln>
              <a:effectLst/>
            </c:spPr>
            <c:extLst>
              <c:ext xmlns:c16="http://schemas.microsoft.com/office/drawing/2014/chart" uri="{C3380CC4-5D6E-409C-BE32-E72D297353CC}">
                <c16:uniqueId val="{00000011-290A-FE46-A75C-3744939907B4}"/>
              </c:ext>
            </c:extLst>
          </c:dPt>
          <c:dPt>
            <c:idx val="1"/>
            <c:bubble3D val="0"/>
            <c:spPr>
              <a:pattFill prst="smGrid">
                <a:fgClr>
                  <a:schemeClr val="bg1"/>
                </a:fgClr>
                <a:bgClr>
                  <a:srgbClr val="EE7D00"/>
                </a:bgClr>
              </a:pattFill>
              <a:ln>
                <a:noFill/>
              </a:ln>
              <a:effectLst/>
            </c:spPr>
            <c:extLst>
              <c:ext xmlns:c16="http://schemas.microsoft.com/office/drawing/2014/chart" uri="{C3380CC4-5D6E-409C-BE32-E72D297353CC}">
                <c16:uniqueId val="{00000012-290A-FE46-A75C-3744939907B4}"/>
              </c:ext>
            </c:extLst>
          </c:dPt>
          <c:dPt>
            <c:idx val="2"/>
            <c:bubble3D val="0"/>
            <c:spPr>
              <a:pattFill prst="pct80">
                <a:fgClr>
                  <a:srgbClr val="00A8D7"/>
                </a:fgClr>
                <a:bgClr>
                  <a:schemeClr val="bg1"/>
                </a:bgClr>
              </a:pattFill>
              <a:ln>
                <a:noFill/>
              </a:ln>
              <a:effectLst/>
            </c:spPr>
            <c:extLst>
              <c:ext xmlns:c16="http://schemas.microsoft.com/office/drawing/2014/chart" uri="{C3380CC4-5D6E-409C-BE32-E72D297353CC}">
                <c16:uniqueId val="{00000013-290A-FE46-A75C-3744939907B4}"/>
              </c:ext>
            </c:extLst>
          </c:dPt>
          <c:dPt>
            <c:idx val="3"/>
            <c:bubble3D val="0"/>
            <c:spPr>
              <a:pattFill prst="narHorz">
                <a:fgClr>
                  <a:schemeClr val="bg1"/>
                </a:fgClr>
                <a:bgClr>
                  <a:schemeClr val="accent6"/>
                </a:bgClr>
              </a:pattFill>
              <a:ln>
                <a:noFill/>
              </a:ln>
              <a:effectLst/>
            </c:spPr>
            <c:extLst>
              <c:ext xmlns:c16="http://schemas.microsoft.com/office/drawing/2014/chart" uri="{C3380CC4-5D6E-409C-BE32-E72D297353CC}">
                <c16:uniqueId val="{00000010-290A-FE46-A75C-3744939907B4}"/>
              </c:ext>
            </c:extLst>
          </c:dPt>
          <c:cat>
            <c:strRef>
              <c:f>'Gap Analysis Tool'!$U$20:$X$20</c:f>
              <c:strCache>
                <c:ptCount val="4"/>
                <c:pt idx="0">
                  <c:v>Not met - mandatory action</c:v>
                </c:pt>
                <c:pt idx="1">
                  <c:v>Not met - recommended action</c:v>
                </c:pt>
                <c:pt idx="2">
                  <c:v>In progress</c:v>
                </c:pt>
                <c:pt idx="3">
                  <c:v>Met</c:v>
                </c:pt>
              </c:strCache>
            </c:strRef>
          </c:cat>
          <c:val>
            <c:numRef>
              <c:f>'Gap Analysis Tool'!$U$21:$X$21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0A-FE46-A75C-3744939907B4}"/>
            </c:ext>
          </c:extLst>
        </c:ser>
        <c:dLbls>
          <c:showLegendKey val="0"/>
          <c:showVal val="0"/>
          <c:showCatName val="0"/>
          <c:showSerName val="0"/>
          <c:showPercent val="0"/>
          <c:showBubbleSize val="0"/>
          <c:showLeaderLines val="0"/>
        </c:dLbls>
        <c:firstSliceAng val="0"/>
        <c:holeSize val="75"/>
      </c:doughnutChart>
      <c:spPr>
        <a:noFill/>
        <a:ln>
          <a:noFill/>
        </a:ln>
        <a:effectLst/>
      </c:spPr>
    </c:plotArea>
    <c:legend>
      <c:legendPos val="r"/>
      <c:layout>
        <c:manualLayout>
          <c:xMode val="edge"/>
          <c:yMode val="edge"/>
          <c:x val="0.57910009621899217"/>
          <c:y val="0.37340580476275487"/>
          <c:w val="0.41511531679382652"/>
          <c:h val="0.41869178208423535"/>
        </c:manualLayout>
      </c:layout>
      <c:overlay val="0"/>
      <c:spPr>
        <a:noFill/>
        <a:ln>
          <a:noFill/>
        </a:ln>
        <a:effectLst/>
      </c:spPr>
      <c:txPr>
        <a:bodyPr rot="0" spcFirstLastPara="1" vertOverflow="ellipsis" vert="horz" wrap="square" anchor="ctr" anchorCtr="1"/>
        <a:lstStyle/>
        <a:p>
          <a:pPr>
            <a:defRPr sz="1000" b="0" i="0" u="none" strike="noStrike" kern="1200" cap="none" baseline="0">
              <a:solidFill>
                <a:schemeClr val="tx2"/>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955203</xdr:colOff>
      <xdr:row>1</xdr:row>
      <xdr:rowOff>19050</xdr:rowOff>
    </xdr:to>
    <xdr:pic>
      <xdr:nvPicPr>
        <xdr:cNvPr id="3" name="Picture 2">
          <a:extLst>
            <a:ext uri="{FF2B5EF4-FFF2-40B4-BE49-F238E27FC236}">
              <a16:creationId xmlns:a16="http://schemas.microsoft.com/office/drawing/2014/main" id="{43806292-2289-41B7-9D31-D6B1EEF2ED71}"/>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74428" cy="1190625"/>
        </a:xfrm>
        <a:prstGeom prst="rect">
          <a:avLst/>
        </a:prstGeom>
      </xdr:spPr>
    </xdr:pic>
    <xdr:clientData/>
  </xdr:twoCellAnchor>
  <xdr:twoCellAnchor>
    <xdr:from>
      <xdr:col>0</xdr:col>
      <xdr:colOff>116870</xdr:colOff>
      <xdr:row>41</xdr:row>
      <xdr:rowOff>38100</xdr:rowOff>
    </xdr:from>
    <xdr:to>
      <xdr:col>2</xdr:col>
      <xdr:colOff>1429202</xdr:colOff>
      <xdr:row>48</xdr:row>
      <xdr:rowOff>190500</xdr:rowOff>
    </xdr:to>
    <xdr:graphicFrame macro="">
      <xdr:nvGraphicFramePr>
        <xdr:cNvPr id="9" name="Chart 8" descr="Visual representation of score for policy area 1 (Manage information assets strategically with appropriate governance and reporting) out of total possible score.">
          <a:extLst>
            <a:ext uri="{FF2B5EF4-FFF2-40B4-BE49-F238E27FC236}">
              <a16:creationId xmlns:a16="http://schemas.microsoft.com/office/drawing/2014/main" id="{75D80F3B-7736-455D-8ED9-470FA9CDAF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1174193</xdr:colOff>
      <xdr:row>41</xdr:row>
      <xdr:rowOff>38100</xdr:rowOff>
    </xdr:from>
    <xdr:to>
      <xdr:col>3</xdr:col>
      <xdr:colOff>3139922</xdr:colOff>
      <xdr:row>48</xdr:row>
      <xdr:rowOff>165100</xdr:rowOff>
    </xdr:to>
    <xdr:graphicFrame macro="">
      <xdr:nvGraphicFramePr>
        <xdr:cNvPr id="10" name="Chart 9" descr="Visual representation of score for policy area 1 (Manage information assets strategically with appropriate governance and reporting) out of total possible score.">
          <a:extLst>
            <a:ext uri="{FF2B5EF4-FFF2-40B4-BE49-F238E27FC236}">
              <a16:creationId xmlns:a16="http://schemas.microsoft.com/office/drawing/2014/main" id="{323A82F1-CDC4-46D9-8806-29ECA5F164A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2847676</xdr:colOff>
      <xdr:row>41</xdr:row>
      <xdr:rowOff>38100</xdr:rowOff>
    </xdr:from>
    <xdr:to>
      <xdr:col>3</xdr:col>
      <xdr:colOff>5716058</xdr:colOff>
      <xdr:row>48</xdr:row>
      <xdr:rowOff>177800</xdr:rowOff>
    </xdr:to>
    <xdr:graphicFrame macro="">
      <xdr:nvGraphicFramePr>
        <xdr:cNvPr id="11" name="Chart 10" descr="Visual representation of score for policy area 1 (Manage information assets strategically with appropriate governance and reporting) out of total possible score.">
          <a:extLst>
            <a:ext uri="{FF2B5EF4-FFF2-40B4-BE49-F238E27FC236}">
              <a16:creationId xmlns:a16="http://schemas.microsoft.com/office/drawing/2014/main" id="{F31790E7-1642-4B84-893B-A8BB5EC3FE1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5715000</xdr:colOff>
      <xdr:row>41</xdr:row>
      <xdr:rowOff>95371</xdr:rowOff>
    </xdr:from>
    <xdr:to>
      <xdr:col>4</xdr:col>
      <xdr:colOff>2714625</xdr:colOff>
      <xdr:row>48</xdr:row>
      <xdr:rowOff>80524</xdr:rowOff>
    </xdr:to>
    <xdr:graphicFrame macro="">
      <xdr:nvGraphicFramePr>
        <xdr:cNvPr id="22" name="Chart 21">
          <a:extLst>
            <a:ext uri="{FF2B5EF4-FFF2-40B4-BE49-F238E27FC236}">
              <a16:creationId xmlns:a16="http://schemas.microsoft.com/office/drawing/2014/main" id="{F4FEF6DB-5D3C-A464-E7BC-2C7600E176F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7128026</xdr:colOff>
      <xdr:row>41</xdr:row>
      <xdr:rowOff>246104</xdr:rowOff>
    </xdr:from>
    <xdr:to>
      <xdr:col>4</xdr:col>
      <xdr:colOff>1724025</xdr:colOff>
      <xdr:row>42</xdr:row>
      <xdr:rowOff>383570</xdr:rowOff>
    </xdr:to>
    <xdr:sp macro="" textlink="">
      <xdr:nvSpPr>
        <xdr:cNvPr id="23" name="TextBox 22">
          <a:extLst>
            <a:ext uri="{FF2B5EF4-FFF2-40B4-BE49-F238E27FC236}">
              <a16:creationId xmlns:a16="http://schemas.microsoft.com/office/drawing/2014/main" id="{E9E5D695-A434-C48A-49C1-C7970C0E0300}"/>
            </a:ext>
          </a:extLst>
        </xdr:cNvPr>
        <xdr:cNvSpPr txBox="1"/>
      </xdr:nvSpPr>
      <xdr:spPr>
        <a:xfrm>
          <a:off x="10071251" y="28516304"/>
          <a:ext cx="2015974" cy="556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AU" sz="1000" b="1">
              <a:solidFill>
                <a:schemeClr val="tx1"/>
              </a:solidFill>
              <a:latin typeface="Arial" panose="020B0604020202020204" pitchFamily="34" charset="0"/>
              <a:cs typeface="Arial" panose="020B0604020202020204" pitchFamily="34" charset="0"/>
            </a:rPr>
            <a:t>Overall policy</a:t>
          </a:r>
          <a:r>
            <a:rPr lang="en-AU" sz="1000" b="1" baseline="0">
              <a:solidFill>
                <a:schemeClr val="tx1"/>
              </a:solidFill>
              <a:latin typeface="Arial" panose="020B0604020202020204" pitchFamily="34" charset="0"/>
              <a:cs typeface="Arial" panose="020B0604020202020204" pitchFamily="34" charset="0"/>
            </a:rPr>
            <a:t> progress by current state</a:t>
          </a:r>
          <a:endParaRPr lang="en-AU" sz="1000" b="1">
            <a:solidFill>
              <a:schemeClr val="tx1"/>
            </a:solidFill>
            <a:latin typeface="Arial" panose="020B0604020202020204" pitchFamily="34" charset="0"/>
            <a:cs typeface="Arial" panose="020B0604020202020204" pitchFamily="34" charset="0"/>
          </a:endParaRPr>
        </a:p>
        <a:p>
          <a:endParaRPr lang="en-GB" sz="1100"/>
        </a:p>
      </xdr:txBody>
    </xdr:sp>
    <xdr:clientData/>
  </xdr:twoCellAnchor>
  <xdr:twoCellAnchor>
    <xdr:from>
      <xdr:col>3</xdr:col>
      <xdr:colOff>6115050</xdr:colOff>
      <xdr:row>4</xdr:row>
      <xdr:rowOff>38100</xdr:rowOff>
    </xdr:from>
    <xdr:to>
      <xdr:col>27</xdr:col>
      <xdr:colOff>400049</xdr:colOff>
      <xdr:row>22</xdr:row>
      <xdr:rowOff>66676</xdr:rowOff>
    </xdr:to>
    <xdr:sp macro="" textlink="" fLocksText="0">
      <xdr:nvSpPr>
        <xdr:cNvPr id="13" name="TextBox 12">
          <a:extLst>
            <a:ext uri="{FF2B5EF4-FFF2-40B4-BE49-F238E27FC236}">
              <a16:creationId xmlns:a16="http://schemas.microsoft.com/office/drawing/2014/main" id="{656843E4-EAEB-41B3-9493-C75CDDE4161C}"/>
            </a:ext>
          </a:extLst>
        </xdr:cNvPr>
        <xdr:cNvSpPr txBox="1"/>
      </xdr:nvSpPr>
      <xdr:spPr>
        <a:xfrm>
          <a:off x="9058275" y="2705100"/>
          <a:ext cx="6296024" cy="11544301"/>
        </a:xfrm>
        <a:prstGeom prst="rect">
          <a:avLst/>
        </a:prstGeom>
        <a:solidFill>
          <a:srgbClr val="BFE9F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latin typeface="Arial" panose="020B0604020202020204" pitchFamily="34" charset="0"/>
              <a:cs typeface="Arial" panose="020B0604020202020204" pitchFamily="34" charset="0"/>
            </a:rPr>
            <a:t>ABOUT THIS TEMPLATE</a:t>
          </a:r>
        </a:p>
        <a:p>
          <a:pPr algn="ctr"/>
          <a:r>
            <a:rPr lang="en-AU" sz="1400" b="1">
              <a:latin typeface="Arial" panose="020B0604020202020204" pitchFamily="34" charset="0"/>
              <a:cs typeface="Arial" panose="020B0604020202020204" pitchFamily="34" charset="0"/>
            </a:rPr>
            <a:t>[reposition</a:t>
          </a:r>
          <a:r>
            <a:rPr lang="en-AU" sz="1400" b="1" baseline="0">
              <a:latin typeface="Arial" panose="020B0604020202020204" pitchFamily="34" charset="0"/>
              <a:cs typeface="Arial" panose="020B0604020202020204" pitchFamily="34" charset="0"/>
            </a:rPr>
            <a:t> or delete this text box after reading]</a:t>
          </a:r>
          <a:endParaRPr lang="en-AU" sz="1400" b="1">
            <a:latin typeface="Arial" panose="020B0604020202020204" pitchFamily="34" charset="0"/>
            <a:cs typeface="Arial" panose="020B0604020202020204" pitchFamily="34" charset="0"/>
          </a:endParaRPr>
        </a:p>
        <a:p>
          <a:endParaRPr lang="en-AU" sz="1100" b="1">
            <a:latin typeface="Arial" panose="020B0604020202020204" pitchFamily="34" charset="0"/>
            <a:cs typeface="Arial" panose="020B0604020202020204" pitchFamily="34" charset="0"/>
          </a:endParaRPr>
        </a:p>
        <a:p>
          <a:r>
            <a:rPr lang="en-AU" sz="1100" b="1">
              <a:latin typeface="Arial" panose="020B0604020202020204" pitchFamily="34" charset="0"/>
              <a:cs typeface="Arial" panose="020B0604020202020204" pitchFamily="34" charset="0"/>
            </a:rPr>
            <a:t>Purpose:</a:t>
          </a:r>
        </a:p>
        <a:p>
          <a:r>
            <a:rPr lang="en-AU" sz="1100" b="0">
              <a:latin typeface="Arial" panose="020B0604020202020204" pitchFamily="34" charset="0"/>
              <a:cs typeface="Arial" panose="020B0604020202020204" pitchFamily="34" charset="0"/>
            </a:rPr>
            <a:t>This template can help your agency document progress towards meeting actions of the Building Trust in the Public Record policy.</a:t>
          </a:r>
          <a:br>
            <a:rPr lang="en-AU" sz="1100" b="0">
              <a:latin typeface="Arial" panose="020B0604020202020204" pitchFamily="34" charset="0"/>
              <a:cs typeface="Arial" panose="020B0604020202020204" pitchFamily="34" charset="0"/>
            </a:rPr>
          </a:br>
          <a:br>
            <a:rPr lang="en-AU" sz="1100" b="0">
              <a:latin typeface="Arial" panose="020B0604020202020204" pitchFamily="34" charset="0"/>
              <a:cs typeface="Arial" panose="020B0604020202020204" pitchFamily="34" charset="0"/>
            </a:rPr>
          </a:br>
          <a:r>
            <a:rPr lang="en-AU" sz="1100" b="0">
              <a:latin typeface="Arial" panose="020B0604020202020204" pitchFamily="34" charset="0"/>
              <a:cs typeface="Arial" panose="020B0604020202020204" pitchFamily="34" charset="0"/>
            </a:rPr>
            <a:t>It is designed specifically to help meet action 8 of the policy: “Monitor progress made towards achieving policy actions and regularly report on progress to senior management. Document risks of not following recommended practice”. When completing this template, the risks and benefits relevant to completion of each policy action will be suggested. Considering these risks and benefits can help inform:</a:t>
          </a:r>
        </a:p>
        <a:p>
          <a:endParaRPr lang="en-AU" sz="1100" b="0">
            <a:latin typeface="Arial" panose="020B0604020202020204" pitchFamily="34" charset="0"/>
            <a:cs typeface="Arial" panose="020B0604020202020204" pitchFamily="34" charset="0"/>
          </a:endParaRPr>
        </a:p>
        <a:p>
          <a:pPr marL="342900" lvl="0" indent="-342900">
            <a:spcAft>
              <a:spcPts val="0"/>
            </a:spcAft>
            <a:buFont typeface="Symbol" panose="05050102010706020507" pitchFamily="18" charset="2"/>
            <a:buChar char=""/>
          </a:pPr>
          <a:r>
            <a:rPr lang="en-AU" sz="1100">
              <a:solidFill>
                <a:srgbClr val="000000"/>
              </a:solidFill>
              <a:effectLst/>
              <a:latin typeface="Arial" panose="020B0604020202020204" pitchFamily="34" charset="0"/>
              <a:ea typeface="Times New Roman" panose="02020603050405020304" pitchFamily="18" charset="0"/>
            </a:rPr>
            <a:t>Further action to address specific information management issues</a:t>
          </a:r>
          <a:endParaRPr lang="en-AU" sz="1100">
            <a:solidFill>
              <a:srgbClr val="000000"/>
            </a:solidFill>
            <a:effectLst/>
            <a:latin typeface="Calibri" panose="020F0502020204030204" pitchFamily="34" charset="0"/>
            <a:ea typeface="Calibri" panose="020F0502020204030204" pitchFamily="34" charset="0"/>
          </a:endParaRPr>
        </a:p>
        <a:p>
          <a:pPr marL="342900" lvl="0" indent="-342900">
            <a:spcAft>
              <a:spcPts val="0"/>
            </a:spcAft>
            <a:buFont typeface="Symbol" panose="05050102010706020507" pitchFamily="18" charset="2"/>
            <a:buChar char=""/>
          </a:pPr>
          <a:r>
            <a:rPr lang="en-AU" sz="1100">
              <a:solidFill>
                <a:srgbClr val="000000"/>
              </a:solidFill>
              <a:effectLst/>
              <a:latin typeface="Arial" panose="020B0604020202020204" pitchFamily="34" charset="0"/>
              <a:ea typeface="Times New Roman" panose="02020603050405020304" pitchFamily="18" charset="0"/>
            </a:rPr>
            <a:t>Reporting to your Information Governance Committee</a:t>
          </a:r>
          <a:endParaRPr lang="en-AU" sz="1100">
            <a:solidFill>
              <a:srgbClr val="000000"/>
            </a:solidFill>
            <a:effectLst/>
            <a:latin typeface="Calibri" panose="020F0502020204030204" pitchFamily="34" charset="0"/>
            <a:ea typeface="Calibri" panose="020F0502020204030204" pitchFamily="34" charset="0"/>
          </a:endParaRPr>
        </a:p>
        <a:p>
          <a:pPr marL="342900" lvl="0" indent="-342900">
            <a:spcAft>
              <a:spcPts val="0"/>
            </a:spcAft>
            <a:buFont typeface="Symbol" panose="05050102010706020507" pitchFamily="18" charset="2"/>
            <a:buChar char=""/>
          </a:pPr>
          <a:r>
            <a:rPr lang="en-AU" sz="1100">
              <a:solidFill>
                <a:srgbClr val="000000"/>
              </a:solidFill>
              <a:effectLst/>
              <a:latin typeface="Arial" panose="020B0604020202020204" pitchFamily="34" charset="0"/>
              <a:ea typeface="Times New Roman" panose="02020603050405020304" pitchFamily="18" charset="0"/>
            </a:rPr>
            <a:t>Your agency’s strategies to meet policy requirements.</a:t>
          </a:r>
          <a:endParaRPr lang="en-AU" sz="1100">
            <a:solidFill>
              <a:srgbClr val="000000"/>
            </a:solidFill>
            <a:effectLst/>
            <a:latin typeface="Calibri" panose="020F0502020204030204" pitchFamily="34" charset="0"/>
            <a:ea typeface="Calibri" panose="020F0502020204030204" pitchFamily="34" charset="0"/>
          </a:endParaRPr>
        </a:p>
        <a:p>
          <a:endParaRPr lang="en-AU" sz="1100" b="0">
            <a:latin typeface="Arial" panose="020B0604020202020204" pitchFamily="34" charset="0"/>
            <a:cs typeface="Arial" panose="020B0604020202020204" pitchFamily="34" charset="0"/>
          </a:endParaRPr>
        </a:p>
        <a:p>
          <a:r>
            <a:rPr lang="en-AU" sz="1100" b="0">
              <a:latin typeface="Arial" panose="020B0604020202020204" pitchFamily="34" charset="0"/>
              <a:cs typeface="Arial" panose="020B0604020202020204" pitchFamily="34" charset="0"/>
            </a:rPr>
            <a:t>Use of this template is a suggestion only, with results only intended for your agency’s internal use. It is not expected to be used in addition to or as a replacement for Check-up as a mandatory form of reporting to the National Archives. Using the template, however, could identify information management issues within your agency to address which could then be reported as part of a Check-up assessment.</a:t>
          </a:r>
        </a:p>
        <a:p>
          <a:r>
            <a:rPr lang="en-AU" sz="1100" b="0">
              <a:latin typeface="Arial" panose="020B0604020202020204" pitchFamily="34" charset="0"/>
              <a:cs typeface="Arial" panose="020B0604020202020204" pitchFamily="34" charset="0"/>
            </a:rPr>
            <a:t> </a:t>
          </a:r>
        </a:p>
        <a:p>
          <a:r>
            <a:rPr lang="en-AU" sz="1100" b="0">
              <a:latin typeface="Arial" panose="020B0604020202020204" pitchFamily="34" charset="0"/>
              <a:cs typeface="Arial" panose="020B0604020202020204" pitchFamily="34" charset="0"/>
            </a:rPr>
            <a:t>When you create a report using this template, it is recommended that you save a copy in Excel, and that you use your saved copy to start your next report, rather than starting from scratch. This will help with consistent reporting over time.</a:t>
          </a:r>
        </a:p>
        <a:p>
          <a:endParaRPr lang="en-AU" sz="1100" b="1">
            <a:latin typeface="Arial" panose="020B0604020202020204" pitchFamily="34" charset="0"/>
            <a:cs typeface="Arial" panose="020B0604020202020204" pitchFamily="34" charset="0"/>
          </a:endParaRPr>
        </a:p>
        <a:p>
          <a:r>
            <a:rPr lang="en-AU" sz="1100" b="1">
              <a:latin typeface="Arial" panose="020B0604020202020204" pitchFamily="34" charset="0"/>
              <a:cs typeface="Arial" panose="020B0604020202020204" pitchFamily="34" charset="0"/>
            </a:rPr>
            <a:t>How to use:</a:t>
          </a:r>
        </a:p>
        <a:p>
          <a:r>
            <a:rPr lang="en-AU" sz="1100" b="0">
              <a:latin typeface="Arial" panose="020B0604020202020204" pitchFamily="34" charset="0"/>
              <a:cs typeface="Arial" panose="020B0604020202020204" pitchFamily="34" charset="0"/>
            </a:rPr>
            <a:t>Enter data in the fields that are highlighted in light blue</a:t>
          </a:r>
          <a:r>
            <a:rPr lang="en-AU" sz="1100" b="0" baseline="0">
              <a:latin typeface="Arial" panose="020B0604020202020204" pitchFamily="34" charset="0"/>
              <a:cs typeface="Arial" panose="020B0604020202020204" pitchFamily="34" charset="0"/>
            </a:rPr>
            <a:t> only.</a:t>
          </a:r>
          <a:endParaRPr lang="en-AU" sz="1100" b="1">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AU" sz="1100">
              <a:latin typeface="Arial" panose="020B0604020202020204" pitchFamily="34" charset="0"/>
              <a:cs typeface="Arial" panose="020B0604020202020204" pitchFamily="34" charset="0"/>
            </a:rPr>
            <a:t>In the </a:t>
          </a:r>
          <a:r>
            <a:rPr lang="en-AU" sz="1100" i="1">
              <a:latin typeface="Arial" panose="020B0604020202020204" pitchFamily="34" charset="0"/>
              <a:cs typeface="Arial" panose="020B0604020202020204" pitchFamily="34" charset="0"/>
            </a:rPr>
            <a:t>Current state </a:t>
          </a:r>
          <a:r>
            <a:rPr lang="en-AU" sz="1100">
              <a:latin typeface="Arial" panose="020B0604020202020204" pitchFamily="34" charset="0"/>
              <a:cs typeface="Arial" panose="020B0604020202020204" pitchFamily="34" charset="0"/>
            </a:rPr>
            <a:t>column, select the drop-down option that best matches your agency's situation against</a:t>
          </a:r>
          <a:r>
            <a:rPr lang="en-AU" sz="1100" baseline="0">
              <a:latin typeface="Arial" panose="020B0604020202020204" pitchFamily="34" charset="0"/>
              <a:cs typeface="Arial" panose="020B0604020202020204" pitchFamily="34" charset="0"/>
            </a:rPr>
            <a:t> each action</a:t>
          </a:r>
          <a:r>
            <a:rPr lang="en-AU" sz="1100">
              <a:latin typeface="Arial" panose="020B0604020202020204" pitchFamily="34" charset="0"/>
              <a:cs typeface="Arial" panose="020B0604020202020204" pitchFamily="34" charset="0"/>
            </a:rPr>
            <a:t>. </a:t>
          </a:r>
        </a:p>
        <a:p>
          <a:pPr marL="171450" indent="-171450">
            <a:buFont typeface="Arial" panose="020B0604020202020204" pitchFamily="34" charset="0"/>
            <a:buChar char="•"/>
          </a:pPr>
          <a:r>
            <a:rPr lang="en-AU" sz="1100">
              <a:latin typeface="Arial" panose="020B0604020202020204" pitchFamily="34" charset="0"/>
              <a:cs typeface="Arial" panose="020B0604020202020204" pitchFamily="34" charset="0"/>
            </a:rPr>
            <a:t>In the </a:t>
          </a:r>
          <a:r>
            <a:rPr lang="en-AU" sz="1100" i="1">
              <a:latin typeface="Arial" panose="020B0604020202020204" pitchFamily="34" charset="0"/>
              <a:cs typeface="Arial" panose="020B0604020202020204" pitchFamily="34" charset="0"/>
            </a:rPr>
            <a:t>Planning</a:t>
          </a:r>
          <a:r>
            <a:rPr lang="en-AU" sz="1100">
              <a:latin typeface="Arial" panose="020B0604020202020204" pitchFamily="34" charset="0"/>
              <a:cs typeface="Arial" panose="020B0604020202020204" pitchFamily="34" charset="0"/>
            </a:rPr>
            <a:t> column, note any progress towards meeting the relevant</a:t>
          </a:r>
          <a:r>
            <a:rPr lang="en-AU" sz="1100" baseline="0">
              <a:latin typeface="Arial" panose="020B0604020202020204" pitchFamily="34" charset="0"/>
              <a:cs typeface="Arial" panose="020B0604020202020204" pitchFamily="34" charset="0"/>
            </a:rPr>
            <a:t> </a:t>
          </a:r>
          <a:r>
            <a:rPr lang="en-AU" sz="1100">
              <a:latin typeface="Arial" panose="020B0604020202020204" pitchFamily="34" charset="0"/>
              <a:cs typeface="Arial" panose="020B0604020202020204" pitchFamily="34" charset="0"/>
            </a:rPr>
            <a:t>action, or plans to meet it in the future. If the action has already been met, you may provide further information,</a:t>
          </a:r>
          <a:r>
            <a:rPr lang="en-AU" sz="1100" baseline="0">
              <a:latin typeface="Arial" panose="020B0604020202020204" pitchFamily="34" charset="0"/>
              <a:cs typeface="Arial" panose="020B0604020202020204" pitchFamily="34" charset="0"/>
            </a:rPr>
            <a:t> </a:t>
          </a:r>
          <a:r>
            <a:rPr lang="en-AU" sz="1100">
              <a:latin typeface="Arial" panose="020B0604020202020204" pitchFamily="34" charset="0"/>
              <a:cs typeface="Arial" panose="020B0604020202020204" pitchFamily="34" charset="0"/>
            </a:rPr>
            <a:t>or type "BAU" or "Not applicable".</a:t>
          </a:r>
          <a:endParaRPr lang="en-AU" sz="1100" baseline="0">
            <a:latin typeface="Arial" panose="020B0604020202020204" pitchFamily="34" charset="0"/>
            <a:cs typeface="Arial" panose="020B0604020202020204" pitchFamily="34" charset="0"/>
          </a:endParaRPr>
        </a:p>
        <a:p>
          <a:endParaRPr lang="en-AU" sz="1100">
            <a:latin typeface="Arial" panose="020B0604020202020204" pitchFamily="34" charset="0"/>
            <a:cs typeface="Arial" panose="020B0604020202020204" pitchFamily="34" charset="0"/>
          </a:endParaRPr>
        </a:p>
        <a:p>
          <a:r>
            <a:rPr lang="en-AU" sz="1100" b="1">
              <a:latin typeface="Arial" panose="020B0604020202020204" pitchFamily="34" charset="0"/>
              <a:cs typeface="Arial" panose="020B0604020202020204" pitchFamily="34" charset="0"/>
            </a:rPr>
            <a:t>Advice and colour-coding:</a:t>
          </a:r>
        </a:p>
        <a:p>
          <a:r>
            <a:rPr lang="en-AU" sz="1100" b="0">
              <a:latin typeface="Arial" panose="020B0604020202020204" pitchFamily="34" charset="0"/>
              <a:cs typeface="Arial" panose="020B0604020202020204" pitchFamily="34" charset="0"/>
            </a:rPr>
            <a:t>As you answer the questions, each</a:t>
          </a:r>
          <a:r>
            <a:rPr lang="en-AU" sz="1100" b="0" baseline="0">
              <a:latin typeface="Arial" panose="020B0604020202020204" pitchFamily="34" charset="0"/>
              <a:cs typeface="Arial" panose="020B0604020202020204" pitchFamily="34" charset="0"/>
            </a:rPr>
            <a:t> action will be allocated a colour to indicate how well your are tracking against it, and the </a:t>
          </a:r>
          <a:r>
            <a:rPr lang="en-AU" sz="1100" b="0" i="1" baseline="0">
              <a:latin typeface="Arial" panose="020B0604020202020204" pitchFamily="34" charset="0"/>
              <a:cs typeface="Arial" panose="020B0604020202020204" pitchFamily="34" charset="0"/>
            </a:rPr>
            <a:t>Risks and Benefits</a:t>
          </a:r>
          <a:r>
            <a:rPr lang="en-AU" sz="1100" b="0" baseline="0">
              <a:latin typeface="Arial" panose="020B0604020202020204" pitchFamily="34" charset="0"/>
              <a:cs typeface="Arial" panose="020B0604020202020204" pitchFamily="34" charset="0"/>
            </a:rPr>
            <a:t> column will be automatically populated.</a:t>
          </a:r>
        </a:p>
        <a:p>
          <a:endParaRPr lang="en-AU" sz="1100" b="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2000" b="0" baseline="0">
              <a:solidFill>
                <a:srgbClr val="D70926"/>
              </a:solidFill>
              <a:effectLst/>
              <a:latin typeface="Arial" panose="020B0604020202020204" pitchFamily="34" charset="0"/>
              <a:ea typeface="+mn-ea"/>
              <a:cs typeface="Arial" panose="020B0604020202020204" pitchFamily="34" charset="0"/>
              <a:sym typeface="Webdings" panose="05030102010509060703" pitchFamily="18" charset="2"/>
            </a:rPr>
            <a:t></a:t>
          </a:r>
          <a:r>
            <a:rPr lang="en-AU" sz="1100" b="0" baseline="0">
              <a:solidFill>
                <a:schemeClr val="dk1"/>
              </a:solidFill>
              <a:effectLst/>
              <a:latin typeface="Arial" panose="020B0604020202020204" pitchFamily="34" charset="0"/>
              <a:ea typeface="+mn-ea"/>
              <a:cs typeface="Arial" panose="020B0604020202020204" pitchFamily="34" charset="0"/>
              <a:sym typeface="Webdings" panose="05030102010509060703" pitchFamily="18" charset="2"/>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latin typeface="Arial" panose="020B0604020202020204" pitchFamily="34" charset="0"/>
              <a:cs typeface="Arial" panose="020B0604020202020204" pitchFamily="34" charset="0"/>
            </a:rPr>
            <a:t>Red indicates that a mandatory action is not being met. Addressing this action should be a priority.</a:t>
          </a:r>
          <a:endParaRPr lang="en-AU" sz="1100" b="0">
            <a:latin typeface="Arial" panose="020B0604020202020204" pitchFamily="34" charset="0"/>
            <a:cs typeface="Arial" panose="020B0604020202020204" pitchFamily="34" charset="0"/>
          </a:endParaRPr>
        </a:p>
        <a:p>
          <a:r>
            <a:rPr lang="en-AU" sz="2000" b="0" baseline="0">
              <a:solidFill>
                <a:srgbClr val="EF7D00"/>
              </a:solidFill>
              <a:effectLst/>
              <a:latin typeface="Arial" panose="020B0604020202020204" pitchFamily="34" charset="0"/>
              <a:ea typeface="+mn-ea"/>
              <a:cs typeface="Arial" panose="020B0604020202020204" pitchFamily="34" charset="0"/>
              <a:sym typeface="Webdings" panose="05030102010509060703" pitchFamily="18" charset="2"/>
            </a:rPr>
            <a:t></a:t>
          </a:r>
        </a:p>
        <a:p>
          <a:r>
            <a:rPr lang="en-AU" sz="1100" b="0">
              <a:latin typeface="Arial" panose="020B0604020202020204" pitchFamily="34" charset="0"/>
              <a:cs typeface="Arial" panose="020B0604020202020204" pitchFamily="34" charset="0"/>
            </a:rPr>
            <a:t>Orange indicates</a:t>
          </a:r>
          <a:r>
            <a:rPr lang="en-AU" sz="1100" b="0" baseline="0">
              <a:latin typeface="Arial" panose="020B0604020202020204" pitchFamily="34" charset="0"/>
              <a:cs typeface="Arial" panose="020B0604020202020204" pitchFamily="34" charset="0"/>
            </a:rPr>
            <a:t> that a recommended action is not being met.</a:t>
          </a:r>
        </a:p>
        <a:p>
          <a:r>
            <a:rPr lang="en-AU" sz="2000" b="0" baseline="0">
              <a:solidFill>
                <a:srgbClr val="00A8D7"/>
              </a:solidFill>
              <a:effectLst/>
              <a:latin typeface="Arial" panose="020B0604020202020204" pitchFamily="34" charset="0"/>
              <a:ea typeface="+mn-ea"/>
              <a:cs typeface="Arial" panose="020B0604020202020204" pitchFamily="34" charset="0"/>
              <a:sym typeface="Webdings" panose="05030102010509060703" pitchFamily="18" charset="2"/>
            </a:rPr>
            <a:t></a:t>
          </a:r>
          <a:endParaRPr lang="en-AU" sz="2000" b="0" baseline="0">
            <a:solidFill>
              <a:srgbClr val="00A8D7"/>
            </a:solidFill>
            <a:latin typeface="Arial" panose="020B0604020202020204" pitchFamily="34" charset="0"/>
            <a:cs typeface="Arial" panose="020B0604020202020204" pitchFamily="34" charset="0"/>
          </a:endParaRPr>
        </a:p>
        <a:p>
          <a:r>
            <a:rPr lang="en-AU" sz="1100" b="0" baseline="0">
              <a:latin typeface="Arial" panose="020B0604020202020204" pitchFamily="34" charset="0"/>
              <a:cs typeface="Arial" panose="020B0604020202020204" pitchFamily="34" charset="0"/>
            </a:rPr>
            <a:t>Blue indicates that an action is being partially met or is in progress.</a:t>
          </a:r>
          <a:endParaRPr lang="en-AU" sz="1100" b="0">
            <a:latin typeface="Arial" panose="020B0604020202020204" pitchFamily="34" charset="0"/>
            <a:cs typeface="Arial" panose="020B0604020202020204" pitchFamily="34" charset="0"/>
          </a:endParaRPr>
        </a:p>
        <a:p>
          <a:r>
            <a:rPr lang="en-AU" sz="2000" b="0" baseline="0">
              <a:solidFill>
                <a:srgbClr val="65B32E"/>
              </a:solidFill>
              <a:effectLst/>
              <a:latin typeface="Arial" panose="020B0604020202020204" pitchFamily="34" charset="0"/>
              <a:ea typeface="+mn-ea"/>
              <a:cs typeface="Arial" panose="020B0604020202020204" pitchFamily="34" charset="0"/>
              <a:sym typeface="Webdings" panose="05030102010509060703" pitchFamily="18" charset="2"/>
            </a:rPr>
            <a:t></a:t>
          </a:r>
          <a:endParaRPr lang="en-AU" sz="2000" b="0">
            <a:solidFill>
              <a:srgbClr val="65B32E"/>
            </a:solidFill>
            <a:latin typeface="Arial" panose="020B0604020202020204" pitchFamily="34" charset="0"/>
            <a:cs typeface="Arial" panose="020B0604020202020204" pitchFamily="34" charset="0"/>
          </a:endParaRPr>
        </a:p>
        <a:p>
          <a:r>
            <a:rPr lang="en-AU" sz="1100" b="0">
              <a:latin typeface="Arial" panose="020B0604020202020204" pitchFamily="34" charset="0"/>
              <a:cs typeface="Arial" panose="020B0604020202020204" pitchFamily="34" charset="0"/>
            </a:rPr>
            <a:t>Green indicates</a:t>
          </a:r>
          <a:r>
            <a:rPr lang="en-AU" sz="1100" b="0" baseline="0">
              <a:latin typeface="Arial" panose="020B0604020202020204" pitchFamily="34" charset="0"/>
              <a:cs typeface="Arial" panose="020B0604020202020204" pitchFamily="34" charset="0"/>
            </a:rPr>
            <a:t> that an action is being met.</a:t>
          </a:r>
        </a:p>
        <a:p>
          <a:endParaRPr lang="en-AU" sz="1100" b="0" baseline="0">
            <a:latin typeface="Arial" panose="020B0604020202020204" pitchFamily="34" charset="0"/>
            <a:cs typeface="Arial" panose="020B0604020202020204" pitchFamily="34" charset="0"/>
          </a:endParaRPr>
        </a:p>
        <a:p>
          <a:r>
            <a:rPr lang="en-AU" sz="1100" b="1" baseline="0">
              <a:latin typeface="Arial" panose="020B0604020202020204" pitchFamily="34" charset="0"/>
              <a:cs typeface="Arial" panose="020B0604020202020204" pitchFamily="34" charset="0"/>
            </a:rPr>
            <a:t>Overall progress</a:t>
          </a:r>
        </a:p>
        <a:p>
          <a:r>
            <a:rPr lang="en-AU" sz="1100" b="0" baseline="0">
              <a:latin typeface="Arial" panose="020B0604020202020204" pitchFamily="34" charset="0"/>
              <a:cs typeface="Arial" panose="020B0604020202020204" pitchFamily="34" charset="0"/>
            </a:rPr>
            <a:t>Once you have completed the gap analysis, you will see your overall progress reflected in the graphs at the end of the template.</a:t>
          </a:r>
        </a:p>
        <a:p>
          <a:endParaRPr lang="en-AU" sz="1100" b="0" baseline="0">
            <a:latin typeface="Arial" panose="020B0604020202020204" pitchFamily="34" charset="0"/>
            <a:cs typeface="Arial" panose="020B0604020202020204" pitchFamily="34" charset="0"/>
          </a:endParaRPr>
        </a:p>
        <a:p>
          <a:r>
            <a:rPr lang="en-AU" sz="1100" b="1" baseline="0">
              <a:latin typeface="Arial" panose="020B0604020202020204" pitchFamily="34" charset="0"/>
              <a:cs typeface="Arial" panose="020B0604020202020204" pitchFamily="34" charset="0"/>
            </a:rPr>
            <a:t>Getting help</a:t>
          </a:r>
        </a:p>
        <a:p>
          <a:r>
            <a:rPr lang="en-AU" sz="1100" b="0" u="none" baseline="0">
              <a:solidFill>
                <a:sysClr val="windowText" lastClr="000000"/>
              </a:solidFill>
              <a:latin typeface="Arial" panose="020B0604020202020204" pitchFamily="34" charset="0"/>
              <a:cs typeface="Arial" panose="020B0604020202020204" pitchFamily="34" charset="0"/>
            </a:rPr>
            <a:t>The National Archives has a range of resources to help your agency meet the actions of the Building Trust in the Public Record policy, see:</a:t>
          </a:r>
        </a:p>
        <a:p>
          <a:endParaRPr lang="en-AU" sz="1100" b="0" u="none" baseline="0">
            <a:solidFill>
              <a:sysClr val="windowText" lastClr="000000"/>
            </a:solidFill>
            <a:latin typeface="Arial" panose="020B0604020202020204" pitchFamily="34" charset="0"/>
            <a:cs typeface="Arial" panose="020B0604020202020204" pitchFamily="34" charset="0"/>
          </a:endParaRPr>
        </a:p>
        <a:p>
          <a:r>
            <a:rPr lang="en-AU" sz="1100" b="0" u="none" baseline="0">
              <a:solidFill>
                <a:sysClr val="windowText" lastClr="000000"/>
              </a:solidFill>
              <a:latin typeface="Arial" panose="020B0604020202020204" pitchFamily="34" charset="0"/>
              <a:cs typeface="Arial" panose="020B0604020202020204" pitchFamily="34" charset="0"/>
            </a:rPr>
            <a:t>•    https://www.naa.gov.au/information-management/information-management-policies/building-trust-public-record-policy/public-release-schedule</a:t>
          </a:r>
        </a:p>
        <a:p>
          <a:endParaRPr lang="en-AU" sz="1100" b="0" u="none" baseline="0">
            <a:solidFill>
              <a:sysClr val="windowText" lastClr="000000"/>
            </a:solidFill>
            <a:latin typeface="Arial" panose="020B0604020202020204" pitchFamily="34" charset="0"/>
            <a:cs typeface="Arial" panose="020B0604020202020204" pitchFamily="34" charset="0"/>
          </a:endParaRPr>
        </a:p>
        <a:p>
          <a:r>
            <a:rPr lang="en-AU" sz="1100" b="0" u="none" baseline="0">
              <a:solidFill>
                <a:sysClr val="windowText" lastClr="000000"/>
              </a:solidFill>
              <a:latin typeface="Arial" panose="020B0604020202020204" pitchFamily="34" charset="0"/>
              <a:cs typeface="Arial" panose="020B0604020202020204" pitchFamily="34" charset="0"/>
            </a:rPr>
            <a:t>To get help with this tool, or further advice on how implementing the Building Trust in the Public Record policy, please contact the Archives' Agency Service Centre:</a:t>
          </a:r>
        </a:p>
        <a:p>
          <a:endParaRPr lang="en-AU" sz="1100" b="0" u="none" baseline="0">
            <a:solidFill>
              <a:sysClr val="windowText" lastClr="000000"/>
            </a:solidFill>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AU" sz="1100" b="0" u="none" baseline="0">
              <a:solidFill>
                <a:sysClr val="windowText" lastClr="000000"/>
              </a:solidFill>
              <a:latin typeface="Arial" panose="020B0604020202020204" pitchFamily="34" charset="0"/>
              <a:cs typeface="Arial" panose="020B0604020202020204" pitchFamily="34" charset="0"/>
            </a:rPr>
            <a:t>https://www.naa.gov.au/information-management/agency-service-centre</a:t>
          </a:r>
        </a:p>
        <a:p>
          <a:endParaRPr lang="en-AU" sz="1100" b="0" baseline="0">
            <a:latin typeface="Arial" panose="020B0604020202020204" pitchFamily="34" charset="0"/>
            <a:cs typeface="Arial" panose="020B0604020202020204" pitchFamily="34" charset="0"/>
          </a:endParaRPr>
        </a:p>
        <a:p>
          <a:r>
            <a:rPr lang="en-AU" sz="1100" b="1" baseline="0">
              <a:latin typeface="Arial" panose="020B0604020202020204" pitchFamily="34" charset="0"/>
              <a:cs typeface="Arial" panose="020B0604020202020204" pitchFamily="34" charset="0"/>
            </a:rPr>
            <a:t>Printing or saving to PDF</a:t>
          </a:r>
        </a:p>
        <a:p>
          <a:r>
            <a:rPr lang="en-AU" sz="1100" b="0" baseline="0">
              <a:latin typeface="Arial" panose="020B0604020202020204" pitchFamily="34" charset="0"/>
              <a:cs typeface="Arial" panose="020B0604020202020204" pitchFamily="34" charset="0"/>
            </a:rPr>
            <a:t>These instructions will not be displayed when you print the document or save it as a PDF. Page numbers are included.</a:t>
          </a:r>
          <a:endParaRPr lang="en-AU" sz="1100" b="0">
            <a:latin typeface="Arial" panose="020B0604020202020204" pitchFamily="34" charset="0"/>
            <a:cs typeface="Arial" panose="020B0604020202020204" pitchFamily="34" charset="0"/>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B03FB3-BBBC-4C33-A1F6-2FAA88CF6B1C}" name="Table1" displayName="Table1" ref="G2:I3" totalsRowShown="0" headerRowDxfId="26" dataDxfId="25" headerRowCellStyle="Explanatory Text">
  <autoFilter ref="G2:I3" xr:uid="{061589C3-F4CB-4DAB-8B46-2ADB75F581D7}"/>
  <tableColumns count="3">
    <tableColumn id="1" xr3:uid="{59527040-5E78-4B60-B7C7-442099946061}" name="Progress" dataDxfId="24">
      <calculatedColumnFormula>SUM(G6:G20)</calculatedColumnFormula>
    </tableColumn>
    <tableColumn id="3" xr3:uid="{E50C0B9A-3693-48DA-88A4-2A9710A59F90}" name="Gap" dataDxfId="23">
      <calculatedColumnFormula>(I3-G3)</calculatedColumnFormula>
    </tableColumn>
    <tableColumn id="2" xr3:uid="{731093F4-0B0F-4C06-B7D0-2AB115E929D4}" name="Total possible score" dataDxfId="22">
      <calculatedColumnFormula>SUM(I6:I20)</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F22B24-4574-4B9F-B90C-17C6560F6E1C}" name="Table3" displayName="Table3" ref="G32:I33" totalsRowShown="0" headerRowDxfId="21" dataDxfId="20">
  <autoFilter ref="G32:I33" xr:uid="{5154EA42-5102-49A8-820D-F7766D671027}"/>
  <tableColumns count="3">
    <tableColumn id="1" xr3:uid="{ADBF01E9-3103-4A78-B30D-4DD851DE7AF9}" name="Progress" dataDxfId="19">
      <calculatedColumnFormula>SUM(G34:G40)</calculatedColumnFormula>
    </tableColumn>
    <tableColumn id="2" xr3:uid="{3AF2BF66-9878-4771-B100-E24D7C68F97F}" name="Gap" dataDxfId="18">
      <calculatedColumnFormula>I33-G33</calculatedColumnFormula>
    </tableColumn>
    <tableColumn id="3" xr3:uid="{44E86FF7-0F70-4D24-B572-1277E2DBF376}" name="Total Possible Score" dataDxfId="17">
      <calculatedColumnFormula>SUM(I34:I40)</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81FC1A-721B-42EF-BF84-3615B74AF90C}" name="Table4" displayName="Table4" ref="G21:I22" totalsRowShown="0" headerRowDxfId="16" dataDxfId="15">
  <autoFilter ref="G21:I22" xr:uid="{7E1F559D-4941-4BF1-BB62-27B33EB52FF6}"/>
  <tableColumns count="3">
    <tableColumn id="1" xr3:uid="{348E3E24-1BED-4261-AE51-2849C90F5B18}" name="Progress " dataDxfId="14">
      <calculatedColumnFormula>SUM(G23:G31)</calculatedColumnFormula>
    </tableColumn>
    <tableColumn id="2" xr3:uid="{15EEAAB7-D195-4BF9-A51D-263BAA85A4AE}" name="Gap" dataDxfId="13">
      <calculatedColumnFormula>I22-G22</calculatedColumnFormula>
    </tableColumn>
    <tableColumn id="3" xr3:uid="{67C13832-E665-4DE8-8F34-5CF72C648415}" name="Total possible score" dataDxfId="12">
      <calculatedColumnFormula>SUM(I23:I31)</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670C05-CB1A-1D4B-B1EC-828C1C7CE796}" name="Table5" displayName="Table5" ref="K20:L37" totalsRowShown="0">
  <autoFilter ref="K20:L37" xr:uid="{39670C05-CB1A-1D4B-B1EC-828C1C7CE796}"/>
  <tableColumns count="2">
    <tableColumn id="5" xr3:uid="{1510B3CD-B8F4-3049-8AA5-E14CC2DD7B23}" name="Column1"/>
    <tableColumn id="1" xr3:uid="{7D082A02-5164-E04B-9223-6D0A5C6DDD41}" name="Status2">
      <calculatedColumnFormula>IF(C6='Conditional values'!C2, 2, IF(C6='Conditional values'!C3, 1, IF(C6='Conditional values'!C4, 0, " ")))</calculatedColumnFormula>
    </tableColumn>
  </tableColumns>
  <tableStyleInfo name="TableStyleMedium1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5988D9-1059-5C48-8277-7C42050965F9}" name="Table6" displayName="Table6" ref="M20:P37" totalsRowShown="0" dataDxfId="11">
  <autoFilter ref="M20:P37" xr:uid="{895988D9-1059-5C48-8277-7C42050965F9}"/>
  <tableColumns count="4">
    <tableColumn id="1" xr3:uid="{C3844632-6FE7-3A48-B344-89D41F02E0F4}" name="Not achieving mandatory action" dataDxfId="10">
      <calculatedColumnFormula>IF(L21=1, 1, "0")</calculatedColumnFormula>
    </tableColumn>
    <tableColumn id="2" xr3:uid="{E912EF8B-AC16-0742-AF21-FBD53139D625}" name="Not achieving recommended action" dataDxfId="9">
      <calculatedColumnFormula>IF(L21=2, 1, "0")</calculatedColumnFormula>
    </tableColumn>
    <tableColumn id="3" xr3:uid="{255337FA-84C4-124F-A2F5-03B0CB84A938}" name="In progress" dataDxfId="8">
      <calculatedColumnFormula>IF(L21=3, 1, "0")</calculatedColumnFormula>
    </tableColumn>
    <tableColumn id="4" xr3:uid="{882C5A53-A722-C24E-A593-BD63EC947076}" name="Complete" dataDxfId="7">
      <calculatedColumnFormula>IF(L21=4, 1, "0")</calculatedColumnFormula>
    </tableColumn>
  </tableColumns>
  <tableStyleInfo name="TableStyleMedium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AB97EC4-A331-904F-AD40-48DFEB777EB4}" name="Table58" displayName="Table58" ref="R20:S37" totalsRowShown="0">
  <autoFilter ref="R20:S37" xr:uid="{AAB97EC4-A331-904F-AD40-48DFEB777EB4}"/>
  <tableColumns count="2">
    <tableColumn id="5" xr3:uid="{903F5BDE-E427-E242-912F-4BEEE723D083}" name="Action"/>
    <tableColumn id="1" xr3:uid="{D1BB2E3E-D412-4546-BEB0-1F07BCE84172}" name="Status" dataDxfId="6">
      <calculatedColumnFormula>IF(Table6[[#This Row],[Not achieving mandatory action]]=1,$U$20, IF(Table6[[#This Row],[Not achieving recommended action]]=1, $V$20, IF(Table6[[#This Row],[In progress]]=1, $W$20, IF(Table6[[#This Row],[Complete]]=1, $X$20, "0"))))</calculatedColumnFormula>
    </tableColumn>
  </tableColumns>
  <tableStyleInfo name="TableStyleMedium1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DD635C-0E5E-4F99-BCB0-DEC2A6FA79E4}" name="Table2" displayName="Table2" ref="A1:D54" totalsRowShown="0" headerRowDxfId="5" dataDxfId="4">
  <autoFilter ref="A1:D54" xr:uid="{53D95F7D-DBC7-4CF2-8D64-DF6B3F415EF5}"/>
  <tableColumns count="4">
    <tableColumn id="1" xr3:uid="{728611FC-19E4-4096-AEF0-314E3F11E2A5}" name="Action" dataDxfId="3"/>
    <tableColumn id="4" xr3:uid="{82CBC892-DCD1-4383-9411-37C7F83CF345}" name="Action Description" dataDxfId="2"/>
    <tableColumn id="2" xr3:uid="{C08C6E08-510F-4AF8-A2BD-F42A5DF4F536}" name="Current State Response Options" dataDxfId="1"/>
    <tableColumn id="3" xr3:uid="{0BCA4D94-5405-4D91-83E8-FA6D16BB42A3}" name="Risks and Benefits to Match Response"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NAA">
      <a:dk1>
        <a:sysClr val="windowText" lastClr="000000"/>
      </a:dk1>
      <a:lt1>
        <a:sysClr val="window" lastClr="FFFFFF"/>
      </a:lt1>
      <a:dk2>
        <a:srgbClr val="44546A"/>
      </a:dk2>
      <a:lt2>
        <a:srgbClr val="BFE9F5"/>
      </a:lt2>
      <a:accent1>
        <a:srgbClr val="00A8D7"/>
      </a:accent1>
      <a:accent2>
        <a:srgbClr val="EF7D00"/>
      </a:accent2>
      <a:accent3>
        <a:srgbClr val="A5A5A5"/>
      </a:accent3>
      <a:accent4>
        <a:srgbClr val="FDE1C6"/>
      </a:accent4>
      <a:accent5>
        <a:srgbClr val="00A8D7"/>
      </a:accent5>
      <a:accent6>
        <a:srgbClr val="65B32E"/>
      </a:accent6>
      <a:hlink>
        <a:srgbClr val="D70926"/>
      </a:hlink>
      <a:folHlink>
        <a:srgbClr val="823C8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F9D6-0E63-40D2-B93A-8335EDB22FA8}">
  <sheetPr codeName="Sheet1"/>
  <dimension ref="A1:X59"/>
  <sheetViews>
    <sheetView showGridLines="0" tabSelected="1" zoomScaleNormal="100" workbookViewId="0">
      <selection activeCell="C6" sqref="C6"/>
    </sheetView>
  </sheetViews>
  <sheetFormatPr defaultColWidth="9.140625" defaultRowHeight="12.75" x14ac:dyDescent="0.2"/>
  <cols>
    <col min="1" max="1" width="5.85546875" style="13" customWidth="1"/>
    <col min="2" max="2" width="15.42578125" style="32" customWidth="1"/>
    <col min="3" max="3" width="22.85546875" style="8" customWidth="1"/>
    <col min="4" max="4" width="111.28515625" style="7" customWidth="1"/>
    <col min="5" max="5" width="41.42578125" style="12" customWidth="1"/>
    <col min="6" max="6" width="11.42578125" style="4" hidden="1" customWidth="1"/>
    <col min="7" max="7" width="17.140625" style="3" hidden="1" customWidth="1"/>
    <col min="8" max="8" width="13.85546875" style="3" hidden="1" customWidth="1"/>
    <col min="9" max="9" width="17.85546875" style="3" hidden="1" customWidth="1"/>
    <col min="10" max="10" width="27.7109375" style="4" hidden="1" customWidth="1"/>
    <col min="11" max="11" width="25.85546875" style="4" hidden="1" customWidth="1"/>
    <col min="12" max="12" width="28.5703125" style="4" hidden="1" customWidth="1"/>
    <col min="13" max="13" width="29.28515625" style="4" hidden="1" customWidth="1"/>
    <col min="14" max="14" width="20.28515625" style="4" hidden="1" customWidth="1"/>
    <col min="15" max="15" width="24.140625" style="4" hidden="1" customWidth="1"/>
    <col min="16" max="16" width="19.85546875" style="4" hidden="1" customWidth="1"/>
    <col min="17" max="18" width="21.28515625" style="4" hidden="1" customWidth="1"/>
    <col min="19" max="19" width="19.85546875" style="48" hidden="1" customWidth="1"/>
    <col min="20" max="20" width="8.7109375" style="4" hidden="1" customWidth="1"/>
    <col min="21" max="21" width="11.140625" style="4" hidden="1" customWidth="1"/>
    <col min="22" max="23" width="10.5703125" style="4" hidden="1" customWidth="1"/>
    <col min="24" max="24" width="8.140625" style="4" hidden="1" customWidth="1"/>
    <col min="25" max="25" width="9.140625" style="4" customWidth="1"/>
    <col min="26" max="16384" width="9.140625" style="4"/>
  </cols>
  <sheetData>
    <row r="1" spans="1:19" ht="92.25" customHeight="1" x14ac:dyDescent="0.2">
      <c r="B1" s="13"/>
      <c r="C1" s="13"/>
      <c r="D1" s="3"/>
      <c r="E1" s="3"/>
      <c r="G1" s="4"/>
      <c r="H1" s="4"/>
      <c r="I1" s="4"/>
    </row>
    <row r="2" spans="1:19" ht="54.75" customHeight="1" x14ac:dyDescent="0.2">
      <c r="A2" s="16"/>
      <c r="B2" s="14"/>
      <c r="C2" s="15" t="s">
        <v>117</v>
      </c>
      <c r="D2" s="16"/>
      <c r="E2" s="16"/>
      <c r="G2" s="5" t="s">
        <v>32</v>
      </c>
      <c r="H2" s="6" t="s">
        <v>31</v>
      </c>
      <c r="I2" s="6" t="s">
        <v>29</v>
      </c>
      <c r="J2" s="26"/>
    </row>
    <row r="3" spans="1:19" s="18" customFormat="1" ht="35.25" customHeight="1" thickBot="1" x14ac:dyDescent="0.25">
      <c r="A3" s="17" t="s">
        <v>30</v>
      </c>
      <c r="B3" s="17"/>
      <c r="C3" s="17"/>
      <c r="D3" s="17"/>
      <c r="E3" s="17"/>
      <c r="G3" s="19">
        <f>SUM(G6:G20)</f>
        <v>0</v>
      </c>
      <c r="H3" s="20">
        <f>(I3-G3)</f>
        <v>16</v>
      </c>
      <c r="I3" s="20">
        <f>SUM(I6:I20)</f>
        <v>16</v>
      </c>
      <c r="S3" s="49"/>
    </row>
    <row r="4" spans="1:19" s="26" customFormat="1" ht="27.75" customHeight="1" thickTop="1" x14ac:dyDescent="0.2">
      <c r="A4" s="21" t="s">
        <v>0</v>
      </c>
      <c r="B4" s="22" t="s">
        <v>1</v>
      </c>
      <c r="C4" s="23" t="s">
        <v>2</v>
      </c>
      <c r="D4" s="24" t="s">
        <v>61</v>
      </c>
      <c r="E4" s="21" t="s">
        <v>3</v>
      </c>
      <c r="F4" s="18"/>
      <c r="G4" s="25"/>
      <c r="H4" s="25"/>
      <c r="I4" s="25"/>
      <c r="J4" s="7"/>
      <c r="S4" s="50"/>
    </row>
    <row r="5" spans="1:19" s="18" customFormat="1" ht="26.25" customHeight="1" x14ac:dyDescent="0.2">
      <c r="A5" s="27">
        <v>1</v>
      </c>
      <c r="B5" s="28" t="s">
        <v>4</v>
      </c>
      <c r="C5" s="28" t="s">
        <v>5</v>
      </c>
      <c r="D5" s="28"/>
      <c r="E5" s="28"/>
      <c r="G5" s="13"/>
      <c r="H5" s="13"/>
      <c r="I5" s="13"/>
      <c r="S5" s="49"/>
    </row>
    <row r="6" spans="1:19" ht="102.75" customHeight="1" x14ac:dyDescent="0.2">
      <c r="A6" s="38"/>
      <c r="B6" s="40"/>
      <c r="C6" s="11"/>
      <c r="D6" s="44" t="str">
        <f>IF(C6='Conditional values'!C2, 'Conditional values'!D2, IF(C6='Conditional values'!C3, 'Conditional values'!D3, IF(C6='Conditional values'!C4, 'Conditional values'!D4, IF(C6='Conditional values'!C5, 'Conditional values'!D5, " "))))</f>
        <v xml:space="preserve"> </v>
      </c>
      <c r="E6" s="43"/>
      <c r="G6" s="3" t="str">
        <f>IF(C6='Conditional values'!C2, 2, IF(C6='Conditional values'!C3, 1, IF(C6='Conditional values'!C4, 0, IF(C6='Conditional values'!C5, 2, " "))))</f>
        <v xml:space="preserve"> </v>
      </c>
      <c r="I6" s="3">
        <v>2</v>
      </c>
      <c r="J6" s="7"/>
      <c r="K6" s="7"/>
      <c r="L6" s="7"/>
    </row>
    <row r="7" spans="1:19" s="18" customFormat="1" ht="26.25" customHeight="1" x14ac:dyDescent="0.2">
      <c r="A7" s="27">
        <v>2</v>
      </c>
      <c r="B7" s="28" t="s">
        <v>7</v>
      </c>
      <c r="C7" s="54" t="s">
        <v>35</v>
      </c>
      <c r="D7" s="54"/>
      <c r="E7" s="54"/>
      <c r="G7" s="13"/>
      <c r="H7" s="13"/>
      <c r="I7" s="13"/>
      <c r="S7" s="49"/>
    </row>
    <row r="8" spans="1:19" s="7" customFormat="1" ht="92.25" customHeight="1" x14ac:dyDescent="0.2">
      <c r="A8" s="41"/>
      <c r="B8" s="39"/>
      <c r="C8" s="11"/>
      <c r="D8" s="42" t="str">
        <f>IF(C8='Conditional values'!C6, 'Conditional values'!D6, IF(C8='Conditional values'!C7, 'Conditional values'!D7, IF(C8='Conditional values'!C8, 'Conditional values'!D8, " ")))</f>
        <v xml:space="preserve"> </v>
      </c>
      <c r="E8" s="43"/>
      <c r="F8" s="4"/>
      <c r="G8" s="3" t="str">
        <f>IF(C8='Conditional values'!C6, 2, IF(C8='Conditional values'!C7, 1, IF(C8='Conditional values'!C8, 0, " ")))</f>
        <v xml:space="preserve"> </v>
      </c>
      <c r="H8" s="3"/>
      <c r="I8" s="3">
        <v>2</v>
      </c>
      <c r="J8" s="4"/>
      <c r="S8" s="12"/>
    </row>
    <row r="9" spans="1:19" s="18" customFormat="1" ht="26.25" customHeight="1" x14ac:dyDescent="0.2">
      <c r="A9" s="29">
        <v>3</v>
      </c>
      <c r="B9" s="30" t="s">
        <v>7</v>
      </c>
      <c r="C9" s="54" t="s">
        <v>8</v>
      </c>
      <c r="D9" s="54"/>
      <c r="E9" s="54"/>
      <c r="G9" s="13"/>
      <c r="H9" s="13"/>
      <c r="I9" s="13"/>
      <c r="S9" s="49"/>
    </row>
    <row r="10" spans="1:19" s="7" customFormat="1" ht="78.75" customHeight="1" x14ac:dyDescent="0.2">
      <c r="A10" s="41"/>
      <c r="B10" s="39"/>
      <c r="C10" s="8"/>
      <c r="D10" s="31" t="str">
        <f>IF(C10='Conditional values'!C9, 'Conditional values'!D9, IF(C10='Conditional values'!C10, 'Conditional values'!D10, IF(C10=Table2[[#This Row],[Current State Response Options]], Table2[[#This Row],[Risks and Benefits to Match Response]], " ")))</f>
        <v xml:space="preserve"> </v>
      </c>
      <c r="E10" s="9"/>
      <c r="F10" s="4"/>
      <c r="G10" s="3" t="str">
        <f>IF(C10='Conditional values'!C9, 2, IF(C10='Conditional values'!C10, 1, IF(C10=Table2[[#This Row],[Current State Response Options]], 0, " ")))</f>
        <v xml:space="preserve"> </v>
      </c>
      <c r="H10" s="3"/>
      <c r="I10" s="3">
        <v>2</v>
      </c>
      <c r="J10" s="4"/>
      <c r="K10" s="4"/>
      <c r="L10" s="4"/>
      <c r="S10" s="12"/>
    </row>
    <row r="11" spans="1:19" s="18" customFormat="1" ht="26.25" customHeight="1" x14ac:dyDescent="0.2">
      <c r="A11" s="27">
        <v>4</v>
      </c>
      <c r="B11" s="28" t="s">
        <v>7</v>
      </c>
      <c r="C11" s="28" t="s">
        <v>9</v>
      </c>
      <c r="D11" s="28"/>
      <c r="E11" s="28"/>
      <c r="G11" s="13"/>
      <c r="H11" s="13"/>
      <c r="I11" s="13"/>
      <c r="S11" s="49"/>
    </row>
    <row r="12" spans="1:19" ht="66" customHeight="1" x14ac:dyDescent="0.2">
      <c r="A12" s="38"/>
      <c r="B12" s="39"/>
      <c r="C12" s="10"/>
      <c r="D12" s="31" t="str">
        <f>IF(C12='Conditional values'!C12, 'Conditional values'!D12, IF(C12=Table2[[#This Row],[Current State Response Options]], Table2[[#This Row],[Risks and Benefits to Match Response]], IF(C12='Conditional values'!C14, 'Conditional values'!D14, " ")))</f>
        <v xml:space="preserve"> </v>
      </c>
      <c r="E12" s="37"/>
      <c r="G12" s="3" t="str">
        <f>IF(C12='Conditional values'!C12, 2, IF(C12=Table2[[#This Row],[Current State Response Options]], 1, IF(C12='Conditional values'!C14, 0, " ")))</f>
        <v xml:space="preserve"> </v>
      </c>
      <c r="I12" s="3">
        <v>2</v>
      </c>
    </row>
    <row r="13" spans="1:19" s="18" customFormat="1" ht="26.25" customHeight="1" x14ac:dyDescent="0.2">
      <c r="A13" s="27">
        <v>5</v>
      </c>
      <c r="B13" s="28" t="s">
        <v>7</v>
      </c>
      <c r="C13" s="28" t="s">
        <v>10</v>
      </c>
      <c r="D13" s="28"/>
      <c r="E13" s="28"/>
      <c r="G13" s="13"/>
      <c r="H13" s="13"/>
      <c r="I13" s="13"/>
      <c r="S13" s="49"/>
    </row>
    <row r="14" spans="1:19" ht="93" customHeight="1" x14ac:dyDescent="0.2">
      <c r="A14" s="38"/>
      <c r="B14" s="39"/>
      <c r="C14" s="11"/>
      <c r="D14" s="31" t="str">
        <f>IF(C14='Conditional values'!C15, 'Conditional values'!D15, IF(C14='Conditional values'!C16, 'Conditional values'!D16, IF(C14='Conditional values'!C17, 'Conditional values'!D17,  " ")))</f>
        <v xml:space="preserve"> </v>
      </c>
      <c r="E14" s="9"/>
      <c r="G14" s="3" t="str">
        <f>IF(C14='Conditional values'!C15, 2, IF(C14='Conditional values'!C16, 1, IF(C14='Conditional values'!C17, 0, " ")))</f>
        <v xml:space="preserve"> </v>
      </c>
      <c r="I14" s="3">
        <v>2</v>
      </c>
    </row>
    <row r="15" spans="1:19" s="18" customFormat="1" ht="26.25" customHeight="1" x14ac:dyDescent="0.2">
      <c r="A15" s="27">
        <v>6</v>
      </c>
      <c r="B15" s="28" t="s">
        <v>7</v>
      </c>
      <c r="C15" s="28" t="s">
        <v>11</v>
      </c>
      <c r="D15" s="28"/>
      <c r="E15" s="28"/>
      <c r="G15" s="13"/>
      <c r="H15" s="13"/>
      <c r="I15" s="13"/>
      <c r="S15" s="49"/>
    </row>
    <row r="16" spans="1:19" ht="63.75" customHeight="1" x14ac:dyDescent="0.2">
      <c r="A16" s="38"/>
      <c r="B16" s="39"/>
      <c r="C16" s="11"/>
      <c r="D16" s="31" t="str">
        <f>IF(C16='Conditional values'!C18, 'Conditional values'!D18, IF(C16='Conditional values'!C19, 'Conditional values'!D19, IF(C16='Conditional values'!C20, 'Conditional values'!D20, " ")))</f>
        <v xml:space="preserve"> </v>
      </c>
      <c r="E16" s="9"/>
      <c r="G16" s="3" t="str">
        <f>IF(C16='Conditional values'!C18, 2, IF(C16='Conditional values'!C19, 1, IF(C16='Conditional values'!C20, 0, " ")))</f>
        <v xml:space="preserve"> </v>
      </c>
      <c r="I16" s="3">
        <v>2</v>
      </c>
    </row>
    <row r="17" spans="1:24" s="18" customFormat="1" ht="26.25" customHeight="1" x14ac:dyDescent="0.2">
      <c r="A17" s="27">
        <v>7</v>
      </c>
      <c r="B17" s="28" t="s">
        <v>7</v>
      </c>
      <c r="C17" s="28" t="s">
        <v>13</v>
      </c>
      <c r="D17" s="28"/>
      <c r="E17" s="28"/>
      <c r="G17" s="13"/>
      <c r="H17" s="13"/>
      <c r="I17" s="13"/>
      <c r="S17" s="49"/>
    </row>
    <row r="18" spans="1:24" ht="67.5" customHeight="1" x14ac:dyDescent="0.2">
      <c r="A18" s="38"/>
      <c r="B18" s="39"/>
      <c r="C18" s="11"/>
      <c r="D18" s="31" t="str">
        <f>IF(C18='Conditional values'!C21, 'Conditional values'!D21, IF(C18='Conditional values'!C22, 'Conditional values'!D22, IF(C18='Conditional values'!C23, 'Conditional values'!D23, " ")))</f>
        <v xml:space="preserve"> </v>
      </c>
      <c r="E18" s="9"/>
      <c r="G18" s="3" t="str">
        <f>IF(C18='Conditional values'!C21, 2, IF(C18='Conditional values'!C22, 1, IF(C18='Conditional values'!C23, 0, " ")))</f>
        <v xml:space="preserve"> </v>
      </c>
      <c r="I18" s="3">
        <v>2</v>
      </c>
      <c r="J18" s="18"/>
    </row>
    <row r="19" spans="1:24" s="18" customFormat="1" ht="26.25" customHeight="1" x14ac:dyDescent="0.2">
      <c r="A19" s="27">
        <v>8</v>
      </c>
      <c r="B19" s="28" t="s">
        <v>7</v>
      </c>
      <c r="C19" s="28" t="s">
        <v>14</v>
      </c>
      <c r="D19" s="28"/>
      <c r="E19" s="28"/>
      <c r="G19" s="13"/>
      <c r="H19" s="13"/>
      <c r="I19" s="13"/>
      <c r="J19" s="4"/>
      <c r="K19" s="56"/>
      <c r="L19" s="56"/>
      <c r="M19" s="56"/>
      <c r="N19" s="56"/>
      <c r="O19" s="56"/>
      <c r="P19" s="56"/>
      <c r="S19" s="49"/>
    </row>
    <row r="20" spans="1:24" ht="66.75" customHeight="1" x14ac:dyDescent="0.2">
      <c r="A20" s="38"/>
      <c r="B20" s="39"/>
      <c r="C20" s="11"/>
      <c r="D20" s="31" t="str">
        <f>IF(C20='Conditional values'!C24, 'Conditional values'!D24, IF(C20='Conditional values'!C25, 'Conditional values'!D25, IF(C20='Conditional values'!C26, 'Conditional values'!D26, " ")))</f>
        <v xml:space="preserve"> </v>
      </c>
      <c r="E20" s="9"/>
      <c r="G20" s="3" t="str">
        <f>IF(C20='Conditional values'!C24, 2, IF(C20='Conditional values'!C25, 1, IF(C20='Conditional values'!C26, 0,  " ")))</f>
        <v xml:space="preserve"> </v>
      </c>
      <c r="I20" s="3">
        <v>2</v>
      </c>
      <c r="J20" s="18"/>
      <c r="K20" t="s">
        <v>55</v>
      </c>
      <c r="L20" t="s">
        <v>60</v>
      </c>
      <c r="M20" t="s">
        <v>59</v>
      </c>
      <c r="N20" t="s">
        <v>58</v>
      </c>
      <c r="O20" t="s">
        <v>56</v>
      </c>
      <c r="P20" t="s">
        <v>54</v>
      </c>
      <c r="R20" t="s">
        <v>0</v>
      </c>
      <c r="S20" s="51" t="s">
        <v>57</v>
      </c>
      <c r="U20" s="1" t="s">
        <v>64</v>
      </c>
      <c r="V20" s="1" t="s">
        <v>63</v>
      </c>
      <c r="W20" s="1" t="s">
        <v>56</v>
      </c>
      <c r="X20" s="1" t="s">
        <v>62</v>
      </c>
    </row>
    <row r="21" spans="1:24" s="18" customFormat="1" ht="39.950000000000003" customHeight="1" thickBot="1" x14ac:dyDescent="0.25">
      <c r="A21" s="33" t="s">
        <v>15</v>
      </c>
      <c r="B21" s="33"/>
      <c r="C21" s="33"/>
      <c r="D21" s="33"/>
      <c r="E21" s="33"/>
      <c r="G21" s="36" t="s">
        <v>34</v>
      </c>
      <c r="H21" s="36" t="s">
        <v>31</v>
      </c>
      <c r="I21" s="36" t="s">
        <v>29</v>
      </c>
      <c r="J21" s="4"/>
      <c r="K21" t="s">
        <v>37</v>
      </c>
      <c r="L21" t="str">
        <f>IF(C6='Conditional values'!C2, 4, IF(C6='Conditional values'!C3, 3, IF(C6='Conditional values'!C4, 1, " ")))</f>
        <v xml:space="preserve"> </v>
      </c>
      <c r="M21" s="47" t="str">
        <f>IF(L21=1, 1, "0")</f>
        <v>0</v>
      </c>
      <c r="N21" s="47" t="str">
        <f t="shared" ref="N21:N37" si="0">IF(L21=2, 1, "0")</f>
        <v>0</v>
      </c>
      <c r="O21" s="47" t="str">
        <f t="shared" ref="O21:O37" si="1">IF(L21=3, 1, "0")</f>
        <v>0</v>
      </c>
      <c r="P21" s="47" t="str">
        <f t="shared" ref="P21:P37" si="2">IF(L21=4, 1, "0")</f>
        <v>0</v>
      </c>
      <c r="R21" t="s">
        <v>37</v>
      </c>
      <c r="S21" s="51" t="str">
        <f>IF(Table6[[#This Row],[Not achieving mandatory action]]=1,$U$20, IF(Table6[[#This Row],[Not achieving recommended action]]=1, $V$20, IF(Table6[[#This Row],[In progress]]=1, $W$20, IF(Table6[[#This Row],[Complete]]=1, $X$20, "0"))))</f>
        <v>0</v>
      </c>
      <c r="U21" s="46">
        <f>COUNTIF(S21:S37,U20)</f>
        <v>0</v>
      </c>
      <c r="V21" s="18">
        <f>COUNTIF(S21:S37,V20)</f>
        <v>0</v>
      </c>
      <c r="W21" s="18">
        <f>COUNTIF(S21:S37,W20)</f>
        <v>0</v>
      </c>
      <c r="X21" s="18">
        <f>COUNTIF(S21:S37,X20)</f>
        <v>0</v>
      </c>
    </row>
    <row r="22" spans="1:24" s="18" customFormat="1" ht="26.25" customHeight="1" thickTop="1" x14ac:dyDescent="0.2">
      <c r="A22" s="27">
        <v>9</v>
      </c>
      <c r="B22" s="28" t="s">
        <v>4</v>
      </c>
      <c r="C22" s="55" t="s">
        <v>16</v>
      </c>
      <c r="D22" s="55"/>
      <c r="E22" s="55"/>
      <c r="G22" s="36">
        <f>SUM(G23:G31)</f>
        <v>0</v>
      </c>
      <c r="H22" s="36">
        <f>I22-G22</f>
        <v>10</v>
      </c>
      <c r="I22" s="36">
        <f>SUM(I23:I31)</f>
        <v>10</v>
      </c>
      <c r="K22" t="s">
        <v>38</v>
      </c>
      <c r="L22" t="str">
        <f>IF(C8='Conditional values'!C6, 4, IF(C8='Conditional values'!C7, 3, IF(C8='Conditional values'!C8, 2, " ")))</f>
        <v xml:space="preserve"> </v>
      </c>
      <c r="M22" s="47" t="str">
        <f>IF(L22=1, 1, "0")</f>
        <v>0</v>
      </c>
      <c r="N22" s="47" t="str">
        <f t="shared" si="0"/>
        <v>0</v>
      </c>
      <c r="O22" s="47" t="str">
        <f t="shared" si="1"/>
        <v>0</v>
      </c>
      <c r="P22" s="47" t="str">
        <f t="shared" si="2"/>
        <v>0</v>
      </c>
      <c r="R22" t="s">
        <v>38</v>
      </c>
      <c r="S22" s="51" t="str">
        <f>IF(Table6[[#This Row],[Not achieving mandatory action]]=1,$U$20, IF(Table6[[#This Row],[Not achieving recommended action]]=1, $V$20, IF(Table6[[#This Row],[In progress]]=1, $W$20, IF(Table6[[#This Row],[Complete]]=1, $X$20, "0"))))</f>
        <v>0</v>
      </c>
    </row>
    <row r="23" spans="1:24" ht="91.5" customHeight="1" x14ac:dyDescent="0.2">
      <c r="A23" s="38"/>
      <c r="B23" s="39"/>
      <c r="C23" s="11"/>
      <c r="D23" s="31" t="str">
        <f>IF(C23='Conditional values'!C27,'Conditional values'!D27,IF(C23='Conditional values'!C28,'Conditional values'!D28,IF(C23='Conditional values'!C29,'Conditional values'!D29," ")))</f>
        <v xml:space="preserve"> </v>
      </c>
      <c r="E23" s="9"/>
      <c r="G23" s="3" t="str">
        <f>IF(C23='Conditional values'!C27, 2, IF(C23='Conditional values'!C28, 1, IF(C23='Conditional values'!C29, 0, " ")))</f>
        <v xml:space="preserve"> </v>
      </c>
      <c r="I23" s="3">
        <v>2</v>
      </c>
      <c r="K23" t="s">
        <v>39</v>
      </c>
      <c r="L23" t="str">
        <f>IF(C10='Conditional values'!C9, 4, IF(C10='Conditional values'!C10, 3, IF(C10='Conditional values'!C11, 2, " ")))</f>
        <v xml:space="preserve"> </v>
      </c>
      <c r="M23" s="47" t="str">
        <f t="shared" ref="M23:M37" si="3">IF(L23=1, 1, "0")</f>
        <v>0</v>
      </c>
      <c r="N23" s="47" t="str">
        <f t="shared" si="0"/>
        <v>0</v>
      </c>
      <c r="O23" s="47" t="str">
        <f t="shared" si="1"/>
        <v>0</v>
      </c>
      <c r="P23" s="47" t="str">
        <f t="shared" si="2"/>
        <v>0</v>
      </c>
      <c r="R23" t="s">
        <v>39</v>
      </c>
      <c r="S23" s="51" t="str">
        <f>IF(Table6[[#This Row],[Not achieving mandatory action]]=1,$U$20, IF(Table6[[#This Row],[Not achieving recommended action]]=1, $V$20, IF(Table6[[#This Row],[In progress]]=1, $W$20, IF(Table6[[#This Row],[Complete]]=1, $X$20, "0"))))</f>
        <v>0</v>
      </c>
    </row>
    <row r="24" spans="1:24" s="18" customFormat="1" ht="26.25" customHeight="1" x14ac:dyDescent="0.2">
      <c r="A24" s="27">
        <v>10</v>
      </c>
      <c r="B24" s="28" t="s">
        <v>7</v>
      </c>
      <c r="C24" s="28" t="s">
        <v>17</v>
      </c>
      <c r="D24" s="28"/>
      <c r="E24" s="28"/>
      <c r="G24" s="13"/>
      <c r="H24" s="13"/>
      <c r="I24" s="13"/>
      <c r="K24" t="s">
        <v>40</v>
      </c>
      <c r="L24" t="str">
        <f>IF(C12='Conditional values'!C12, 4, IF(C12=Table2[[#This Row],[Current State Response Options]], 3, IF(C12='Conditional values'!C14, 2, " ")))</f>
        <v xml:space="preserve"> </v>
      </c>
      <c r="M24" s="47" t="str">
        <f t="shared" si="3"/>
        <v>0</v>
      </c>
      <c r="N24" s="47" t="str">
        <f t="shared" si="0"/>
        <v>0</v>
      </c>
      <c r="O24" s="47" t="str">
        <f t="shared" si="1"/>
        <v>0</v>
      </c>
      <c r="P24" s="47" t="str">
        <f t="shared" si="2"/>
        <v>0</v>
      </c>
      <c r="R24" t="s">
        <v>40</v>
      </c>
      <c r="S24" s="51" t="str">
        <f>IF(Table6[[#This Row],[Not achieving mandatory action]]=1,$U$20, IF(Table6[[#This Row],[Not achieving recommended action]]=1, $V$20, IF(Table6[[#This Row],[In progress]]=1, $W$20, IF(Table6[[#This Row],[Complete]]=1, $X$20, "0"))))</f>
        <v>0</v>
      </c>
    </row>
    <row r="25" spans="1:24" ht="56.25" customHeight="1" x14ac:dyDescent="0.2">
      <c r="A25" s="38"/>
      <c r="B25" s="39"/>
      <c r="C25" s="11"/>
      <c r="D25" s="31" t="str">
        <f>IF(C25='Conditional values'!C30,'Conditional values'!D30,IF(C25='Conditional values'!C31,'Conditional values'!D31, IF(C25='Conditional values'!C32,'Conditional values'!D32," ")))</f>
        <v xml:space="preserve"> </v>
      </c>
      <c r="E25" s="9"/>
      <c r="G25" s="3" t="str">
        <f>IF(C25='Conditional values'!C30, 2, IF(C25='Conditional values'!C31, 1, IF(C25='Conditional values'!C32, 0, " ")))</f>
        <v xml:space="preserve"> </v>
      </c>
      <c r="I25" s="3">
        <v>2</v>
      </c>
      <c r="K25" t="s">
        <v>41</v>
      </c>
      <c r="L25" t="str">
        <f>IF(C14='Conditional values'!C15, 4, IF(C14='Conditional values'!C16, 3, IF(C14='Conditional values'!C17, 2, " ")))</f>
        <v xml:space="preserve"> </v>
      </c>
      <c r="M25" s="47" t="str">
        <f t="shared" si="3"/>
        <v>0</v>
      </c>
      <c r="N25" s="47" t="str">
        <f t="shared" si="0"/>
        <v>0</v>
      </c>
      <c r="O25" s="47" t="str">
        <f t="shared" si="1"/>
        <v>0</v>
      </c>
      <c r="P25" s="47" t="str">
        <f t="shared" si="2"/>
        <v>0</v>
      </c>
      <c r="R25" t="s">
        <v>41</v>
      </c>
      <c r="S25" s="51" t="str">
        <f>IF(Table6[[#This Row],[Not achieving mandatory action]]=1,$U$20, IF(Table6[[#This Row],[Not achieving recommended action]]=1, $V$20, IF(Table6[[#This Row],[In progress]]=1, $W$20, IF(Table6[[#This Row],[Complete]]=1, $X$20, "0"))))</f>
        <v>0</v>
      </c>
    </row>
    <row r="26" spans="1:24" s="18" customFormat="1" ht="26.25" customHeight="1" x14ac:dyDescent="0.2">
      <c r="A26" s="27">
        <v>11</v>
      </c>
      <c r="B26" s="28" t="s">
        <v>7</v>
      </c>
      <c r="C26" s="28" t="s">
        <v>18</v>
      </c>
      <c r="D26" s="28"/>
      <c r="E26" s="28"/>
      <c r="G26" s="13"/>
      <c r="H26" s="13"/>
      <c r="I26" s="13"/>
      <c r="K26" t="s">
        <v>42</v>
      </c>
      <c r="L26" t="str">
        <f>IF(C14=Table2[[#This Row],[Current State Response Options]], 4, IF(C14='Conditional values'!C16, 3, IF(C14='Conditional values'!C17,2, " ")))</f>
        <v xml:space="preserve"> </v>
      </c>
      <c r="M26" s="47" t="str">
        <f t="shared" si="3"/>
        <v>0</v>
      </c>
      <c r="N26" s="47" t="str">
        <f t="shared" si="0"/>
        <v>0</v>
      </c>
      <c r="O26" s="47" t="str">
        <f t="shared" si="1"/>
        <v>0</v>
      </c>
      <c r="P26" s="47" t="str">
        <f t="shared" si="2"/>
        <v>0</v>
      </c>
      <c r="R26" t="s">
        <v>42</v>
      </c>
      <c r="S26" s="51" t="str">
        <f>IF(Table6[[#This Row],[Not achieving mandatory action]]=1,$U$20, IF(Table6[[#This Row],[Not achieving recommended action]]=1, $V$20, IF(Table6[[#This Row],[In progress]]=1, $W$20, IF(Table6[[#This Row],[Complete]]=1, $X$20, "0"))))</f>
        <v>0</v>
      </c>
    </row>
    <row r="27" spans="1:24" ht="90.75" customHeight="1" x14ac:dyDescent="0.2">
      <c r="A27" s="38"/>
      <c r="B27" s="39"/>
      <c r="C27" s="11"/>
      <c r="D27" s="31" t="str">
        <f>IF(C27='Conditional values'!C33, 'Conditional values'!D33, IF(C27='Conditional values'!C34, 'Conditional values'!D34, IF(C27='Conditional values'!C35, 'Conditional values'!D35,  " ")))</f>
        <v xml:space="preserve"> </v>
      </c>
      <c r="E27" s="9"/>
      <c r="G27" s="3" t="str">
        <f>IF(C27='Conditional values'!C33, 2, IF(C27='Conditional values'!C34, 1, IF(C27='Conditional values'!C35, 0, " ")))</f>
        <v xml:space="preserve"> </v>
      </c>
      <c r="I27" s="3">
        <v>2</v>
      </c>
      <c r="K27" t="s">
        <v>43</v>
      </c>
      <c r="L27" t="str">
        <f>IF(C18='Conditional values'!C21, 4, IF(C18='Conditional values'!C22, 3, IF(C18='Conditional values'!C23, 2, " ")))</f>
        <v xml:space="preserve"> </v>
      </c>
      <c r="M27" s="47" t="str">
        <f t="shared" si="3"/>
        <v>0</v>
      </c>
      <c r="N27" s="47" t="str">
        <f t="shared" si="0"/>
        <v>0</v>
      </c>
      <c r="O27" s="47" t="str">
        <f t="shared" si="1"/>
        <v>0</v>
      </c>
      <c r="P27" s="47" t="str">
        <f t="shared" si="2"/>
        <v>0</v>
      </c>
      <c r="R27" t="s">
        <v>43</v>
      </c>
      <c r="S27" s="51" t="str">
        <f>IF(Table6[[#This Row],[Not achieving mandatory action]]=1,$U$20, IF(Table6[[#This Row],[Not achieving recommended action]]=1, $V$20, IF(Table6[[#This Row],[In progress]]=1, $W$20, IF(Table6[[#This Row],[Complete]]=1, $X$20, "0"))))</f>
        <v>0</v>
      </c>
    </row>
    <row r="28" spans="1:24" s="18" customFormat="1" ht="26.25" customHeight="1" x14ac:dyDescent="0.2">
      <c r="A28" s="27">
        <v>12</v>
      </c>
      <c r="B28" s="28" t="s">
        <v>7</v>
      </c>
      <c r="C28" s="28" t="s">
        <v>19</v>
      </c>
      <c r="D28" s="28"/>
      <c r="E28" s="28"/>
      <c r="G28" s="13"/>
      <c r="H28" s="13"/>
      <c r="I28" s="13"/>
      <c r="K28" t="s">
        <v>44</v>
      </c>
      <c r="L28" t="str">
        <f>IF(C20='Conditional values'!C24, 4, IF(C20='Conditional values'!C25, 3, IF(C20='Conditional values'!C26, 2,  " ")))</f>
        <v xml:space="preserve"> </v>
      </c>
      <c r="M28" s="47" t="str">
        <f t="shared" si="3"/>
        <v>0</v>
      </c>
      <c r="N28" s="47" t="str">
        <f t="shared" si="0"/>
        <v>0</v>
      </c>
      <c r="O28" s="47" t="str">
        <f t="shared" si="1"/>
        <v>0</v>
      </c>
      <c r="P28" s="47" t="str">
        <f t="shared" si="2"/>
        <v>0</v>
      </c>
      <c r="R28" t="s">
        <v>44</v>
      </c>
      <c r="S28" s="51" t="str">
        <f>IF(Table6[[#This Row],[Not achieving mandatory action]]=1,$U$20, IF(Table6[[#This Row],[Not achieving recommended action]]=1, $V$20, IF(Table6[[#This Row],[In progress]]=1, $W$20, IF(Table6[[#This Row],[Complete]]=1, $X$20, "0"))))</f>
        <v>0</v>
      </c>
    </row>
    <row r="29" spans="1:24" ht="102.75" customHeight="1" x14ac:dyDescent="0.2">
      <c r="A29" s="38"/>
      <c r="B29" s="39"/>
      <c r="C29" s="11"/>
      <c r="D29" s="31" t="str">
        <f>IF(C29='Conditional values'!C36, 'Conditional values'!D36, IF(C29='Conditional values'!C37, 'Conditional values'!D37, IF(C29='Conditional values'!C38, 'Conditional values'!D38, " ")))</f>
        <v xml:space="preserve"> </v>
      </c>
      <c r="E29" s="9"/>
      <c r="G29" s="3" t="str">
        <f>IF(C29='Conditional values'!C36, 2, IF(C29='Conditional values'!C37, 1, IF(C29='Conditional values'!C38, 0, " ")))</f>
        <v xml:space="preserve"> </v>
      </c>
      <c r="I29" s="3">
        <v>2</v>
      </c>
      <c r="J29" s="18"/>
      <c r="K29" t="s">
        <v>45</v>
      </c>
      <c r="L29" t="str">
        <f>IF(C23='Conditional values'!C27, 4, IF(C23='Conditional values'!C28, 3, IF(C23='Conditional values'!C29, 1, " ")))</f>
        <v xml:space="preserve"> </v>
      </c>
      <c r="M29" s="47" t="str">
        <f t="shared" si="3"/>
        <v>0</v>
      </c>
      <c r="N29" s="47" t="str">
        <f t="shared" si="0"/>
        <v>0</v>
      </c>
      <c r="O29" s="47" t="str">
        <f t="shared" si="1"/>
        <v>0</v>
      </c>
      <c r="P29" s="47" t="str">
        <f t="shared" si="2"/>
        <v>0</v>
      </c>
      <c r="R29" t="s">
        <v>45</v>
      </c>
      <c r="S29" s="51" t="str">
        <f>IF(Table6[[#This Row],[Not achieving mandatory action]]=1,$U$20, IF(Table6[[#This Row],[Not achieving recommended action]]=1, $V$20, IF(Table6[[#This Row],[In progress]]=1, $W$20, IF(Table6[[#This Row],[Complete]]=1, $X$20, "0"))))</f>
        <v>0</v>
      </c>
    </row>
    <row r="30" spans="1:24" s="18" customFormat="1" ht="26.25" customHeight="1" x14ac:dyDescent="0.2">
      <c r="A30" s="27">
        <v>13</v>
      </c>
      <c r="B30" s="28" t="s">
        <v>7</v>
      </c>
      <c r="C30" s="28" t="s">
        <v>20</v>
      </c>
      <c r="D30" s="28"/>
      <c r="E30" s="28"/>
      <c r="G30" s="13"/>
      <c r="H30" s="13"/>
      <c r="I30" s="13"/>
      <c r="J30" s="4"/>
      <c r="K30" t="s">
        <v>46</v>
      </c>
      <c r="L30" t="str">
        <f>IF(C25='Conditional values'!C30, 4, IF(C25='Conditional values'!C31, 3, IF(C25='Conditional values'!C32, 2, " ")))</f>
        <v xml:space="preserve"> </v>
      </c>
      <c r="M30" s="47" t="str">
        <f t="shared" si="3"/>
        <v>0</v>
      </c>
      <c r="N30" s="47" t="str">
        <f t="shared" si="0"/>
        <v>0</v>
      </c>
      <c r="O30" s="47" t="str">
        <f t="shared" si="1"/>
        <v>0</v>
      </c>
      <c r="P30" s="47" t="str">
        <f t="shared" si="2"/>
        <v>0</v>
      </c>
      <c r="R30" t="s">
        <v>46</v>
      </c>
      <c r="S30" s="51" t="str">
        <f>IF(Table6[[#This Row],[Not achieving mandatory action]]=1,$U$20, IF(Table6[[#This Row],[Not achieving recommended action]]=1, $V$20, IF(Table6[[#This Row],[In progress]]=1, $W$20, IF(Table6[[#This Row],[Complete]]=1, $X$20, "0"))))</f>
        <v>0</v>
      </c>
    </row>
    <row r="31" spans="1:24" ht="54" customHeight="1" x14ac:dyDescent="0.2">
      <c r="A31" s="38"/>
      <c r="B31" s="39"/>
      <c r="C31" s="11"/>
      <c r="D31" s="31" t="str">
        <f>IF(C31='Conditional values'!C39, 'Conditional values'!D39, IF(C31='Conditional values'!C40, 'Conditional values'!D40, IF(C31='Conditional values'!C41, 'Conditional values'!D41, " ")))</f>
        <v xml:space="preserve"> </v>
      </c>
      <c r="E31" s="9"/>
      <c r="G31" s="3" t="str">
        <f>IF(C31='Conditional values'!C39, 2, IF(C31='Conditional values'!C40, 1, IF(C31='Conditional values'!C41, 0, " ")))</f>
        <v xml:space="preserve"> </v>
      </c>
      <c r="I31" s="3">
        <v>2</v>
      </c>
      <c r="J31" s="18"/>
      <c r="K31" t="s">
        <v>47</v>
      </c>
      <c r="L31" t="str">
        <f>IF(C27='Conditional values'!C33, 4, IF(C27='Conditional values'!C34, 3, IF(C27='Conditional values'!C35, 2, " ")))</f>
        <v xml:space="preserve"> </v>
      </c>
      <c r="M31" s="47" t="str">
        <f t="shared" si="3"/>
        <v>0</v>
      </c>
      <c r="N31" s="47" t="str">
        <f t="shared" si="0"/>
        <v>0</v>
      </c>
      <c r="O31" s="47" t="str">
        <f t="shared" si="1"/>
        <v>0</v>
      </c>
      <c r="P31" s="47" t="str">
        <f t="shared" si="2"/>
        <v>0</v>
      </c>
      <c r="R31" t="s">
        <v>47</v>
      </c>
      <c r="S31" s="51" t="str">
        <f>IF(Table6[[#This Row],[Not achieving mandatory action]]=1,$U$20, IF(Table6[[#This Row],[Not achieving recommended action]]=1, $V$20, IF(Table6[[#This Row],[In progress]]=1, $W$20, IF(Table6[[#This Row],[Complete]]=1, $X$20, "0"))))</f>
        <v>0</v>
      </c>
    </row>
    <row r="32" spans="1:24" s="18" customFormat="1" ht="39.950000000000003" customHeight="1" thickBot="1" x14ac:dyDescent="0.25">
      <c r="A32" s="33" t="s">
        <v>21</v>
      </c>
      <c r="B32" s="33"/>
      <c r="C32" s="33"/>
      <c r="D32" s="33"/>
      <c r="E32" s="33"/>
      <c r="G32" s="36" t="s">
        <v>32</v>
      </c>
      <c r="H32" s="36" t="s">
        <v>31</v>
      </c>
      <c r="I32" s="36" t="s">
        <v>33</v>
      </c>
      <c r="J32" s="4"/>
      <c r="K32" t="s">
        <v>48</v>
      </c>
      <c r="L32" t="str">
        <f>IF(C29='Conditional values'!C36, 4, IF(C29='Conditional values'!C37, 3, IF(C29='Conditional values'!C38, 2, " ")))</f>
        <v xml:space="preserve"> </v>
      </c>
      <c r="M32" s="47" t="str">
        <f t="shared" si="3"/>
        <v>0</v>
      </c>
      <c r="N32" s="47" t="str">
        <f t="shared" si="0"/>
        <v>0</v>
      </c>
      <c r="O32" s="47" t="str">
        <f t="shared" si="1"/>
        <v>0</v>
      </c>
      <c r="P32" s="47" t="str">
        <f t="shared" si="2"/>
        <v>0</v>
      </c>
      <c r="R32" t="s">
        <v>48</v>
      </c>
      <c r="S32" s="51" t="str">
        <f>IF(Table6[[#This Row],[Not achieving mandatory action]]=1,$U$20, IF(Table6[[#This Row],[Not achieving recommended action]]=1, $V$20, IF(Table6[[#This Row],[In progress]]=1, $W$20, IF(Table6[[#This Row],[Complete]]=1, $X$20, "0"))))</f>
        <v>0</v>
      </c>
    </row>
    <row r="33" spans="1:19" s="18" customFormat="1" ht="26.25" customHeight="1" thickTop="1" x14ac:dyDescent="0.2">
      <c r="A33" s="27">
        <v>14</v>
      </c>
      <c r="B33" s="28" t="s">
        <v>4</v>
      </c>
      <c r="C33" s="28" t="s">
        <v>22</v>
      </c>
      <c r="D33" s="28"/>
      <c r="E33" s="28"/>
      <c r="G33" s="36">
        <f>SUM(G34:G40)</f>
        <v>0</v>
      </c>
      <c r="H33" s="36">
        <f>I33-G33</f>
        <v>8</v>
      </c>
      <c r="I33" s="36">
        <f>SUM(I34:I40)</f>
        <v>8</v>
      </c>
      <c r="K33" t="s">
        <v>49</v>
      </c>
      <c r="L33" t="str">
        <f>IF(C31='Conditional values'!C39, 4, IF(C31='Conditional values'!C40, 3, IF(C31='Conditional values'!C41, 2, " ")))</f>
        <v xml:space="preserve"> </v>
      </c>
      <c r="M33" s="47" t="str">
        <f t="shared" si="3"/>
        <v>0</v>
      </c>
      <c r="N33" s="47" t="str">
        <f t="shared" si="0"/>
        <v>0</v>
      </c>
      <c r="O33" s="47" t="str">
        <f t="shared" si="1"/>
        <v>0</v>
      </c>
      <c r="P33" s="47" t="str">
        <f t="shared" si="2"/>
        <v>0</v>
      </c>
      <c r="R33" t="s">
        <v>49</v>
      </c>
      <c r="S33" s="51" t="str">
        <f>IF(Table6[[#This Row],[Not achieving mandatory action]]=1,$U$20, IF(Table6[[#This Row],[Not achieving recommended action]]=1, $V$20, IF(Table6[[#This Row],[In progress]]=1, $W$20, IF(Table6[[#This Row],[Complete]]=1, $X$20, "0"))))</f>
        <v>0</v>
      </c>
    </row>
    <row r="34" spans="1:19" ht="81" customHeight="1" x14ac:dyDescent="0.2">
      <c r="A34" s="38"/>
      <c r="B34" s="39"/>
      <c r="C34" s="11"/>
      <c r="D34" s="31" t="str">
        <f>IF(C34='Conditional values'!C42, 'Conditional values'!D42, IF(C34='Conditional values'!C43, 'Conditional values'!D43, IF(C34='Conditional values'!C44, 'Conditional values'!D44, " ")))</f>
        <v xml:space="preserve"> </v>
      </c>
      <c r="E34" s="9"/>
      <c r="G34" s="3" t="str">
        <f>IF(C34='Conditional values'!C42, 2, IF(C34='Conditional values'!C43, 1, IF(C34='Conditional values'!C44, 0, " ")))</f>
        <v xml:space="preserve"> </v>
      </c>
      <c r="I34" s="3">
        <v>2</v>
      </c>
      <c r="K34" t="s">
        <v>50</v>
      </c>
      <c r="L34" t="str">
        <f>IF(C34='Conditional values'!C42, 4, IF(C34='Conditional values'!C43, 3, IF(C34='Conditional values'!C44, 1, " ")))</f>
        <v xml:space="preserve"> </v>
      </c>
      <c r="M34" s="47" t="str">
        <f t="shared" si="3"/>
        <v>0</v>
      </c>
      <c r="N34" s="47" t="str">
        <f t="shared" si="0"/>
        <v>0</v>
      </c>
      <c r="O34" s="47" t="str">
        <f t="shared" si="1"/>
        <v>0</v>
      </c>
      <c r="P34" s="47" t="str">
        <f t="shared" si="2"/>
        <v>0</v>
      </c>
      <c r="R34" t="s">
        <v>50</v>
      </c>
      <c r="S34" s="51" t="str">
        <f>IF(Table6[[#This Row],[Not achieving mandatory action]]=1,$U$20, IF(Table6[[#This Row],[Not achieving recommended action]]=1, $V$20, IF(Table6[[#This Row],[In progress]]=1, $W$20, IF(Table6[[#This Row],[Complete]]=1, $X$20, "0"))))</f>
        <v>0</v>
      </c>
    </row>
    <row r="35" spans="1:19" s="18" customFormat="1" ht="26.25" customHeight="1" x14ac:dyDescent="0.2">
      <c r="A35" s="27">
        <v>15</v>
      </c>
      <c r="B35" s="28" t="s">
        <v>7</v>
      </c>
      <c r="C35" s="28" t="s">
        <v>23</v>
      </c>
      <c r="D35" s="28"/>
      <c r="E35" s="28"/>
      <c r="G35" s="13"/>
      <c r="H35" s="13"/>
      <c r="I35" s="13"/>
      <c r="K35" t="s">
        <v>51</v>
      </c>
      <c r="L35" t="str">
        <f>IF(C36='Conditional values'!C45, 4, IF(C36='Conditional values'!C46, 3, IF(C36='Conditional values'!C50, 2, " ")))</f>
        <v xml:space="preserve"> </v>
      </c>
      <c r="M35" s="47" t="str">
        <f t="shared" si="3"/>
        <v>0</v>
      </c>
      <c r="N35" s="47" t="str">
        <f t="shared" si="0"/>
        <v>0</v>
      </c>
      <c r="O35" s="47" t="str">
        <f t="shared" si="1"/>
        <v>0</v>
      </c>
      <c r="P35" s="47" t="str">
        <f t="shared" si="2"/>
        <v>0</v>
      </c>
      <c r="R35" t="s">
        <v>51</v>
      </c>
      <c r="S35" s="51" t="str">
        <f>IF(Table6[[#This Row],[Not achieving mandatory action]]=1,$U$20, IF(Table6[[#This Row],[Not achieving recommended action]]=1, $V$20, IF(Table6[[#This Row],[In progress]]=1, $W$20, IF(Table6[[#This Row],[Complete]]=1, $X$20, "0"))))</f>
        <v>0</v>
      </c>
    </row>
    <row r="36" spans="1:19" ht="67.5" customHeight="1" x14ac:dyDescent="0.2">
      <c r="A36" s="38"/>
      <c r="B36" s="39"/>
      <c r="C36" s="11"/>
      <c r="D36" s="31" t="str">
        <f>IF(C36='Conditional values'!C45, 'Conditional values'!D45, IF(C36='Conditional values'!C46, 'Conditional values'!D46, IF(C36='Conditional values'!C47, 'Conditional values'!D47, " ")))</f>
        <v xml:space="preserve"> </v>
      </c>
      <c r="E36" s="9"/>
      <c r="G36" s="3" t="str">
        <f>IF(C36='Conditional values'!C45, 2, IF(C36='Conditional values'!C46, 1, IF(C36='Conditional values'!C50, 0, " ")))</f>
        <v xml:space="preserve"> </v>
      </c>
      <c r="I36" s="3">
        <v>2</v>
      </c>
      <c r="K36" t="s">
        <v>52</v>
      </c>
      <c r="L36" t="str">
        <f>IF(C38='Conditional values'!C48, 4, IF(C38='Conditional values'!C49, 3, IF(C38='Conditional values'!C50, 2,  " ")))</f>
        <v xml:space="preserve"> </v>
      </c>
      <c r="M36" s="47" t="str">
        <f t="shared" si="3"/>
        <v>0</v>
      </c>
      <c r="N36" s="47" t="str">
        <f t="shared" si="0"/>
        <v>0</v>
      </c>
      <c r="O36" s="47" t="str">
        <f t="shared" si="1"/>
        <v>0</v>
      </c>
      <c r="P36" s="47" t="str">
        <f t="shared" si="2"/>
        <v>0</v>
      </c>
      <c r="R36" t="s">
        <v>52</v>
      </c>
      <c r="S36" s="51" t="str">
        <f>IF(Table6[[#This Row],[Not achieving mandatory action]]=1,$U$20, IF(Table6[[#This Row],[Not achieving recommended action]]=1, $V$20, IF(Table6[[#This Row],[In progress]]=1, $W$20, IF(Table6[[#This Row],[Complete]]=1, $X$20, "0"))))</f>
        <v>0</v>
      </c>
    </row>
    <row r="37" spans="1:19" s="18" customFormat="1" ht="26.25" customHeight="1" x14ac:dyDescent="0.2">
      <c r="A37" s="27">
        <v>16</v>
      </c>
      <c r="B37" s="28" t="s">
        <v>7</v>
      </c>
      <c r="C37" s="28" t="s">
        <v>24</v>
      </c>
      <c r="D37" s="28"/>
      <c r="E37" s="28"/>
      <c r="G37" s="13"/>
      <c r="H37" s="13"/>
      <c r="I37" s="13"/>
      <c r="K37" t="s">
        <v>53</v>
      </c>
      <c r="L37" t="str">
        <f>IF(C40='Conditional values'!C51, 4, IF(C40='Conditional values'!C52, 3, IF(C40='Conditional values'!C53, 2, " ")))</f>
        <v xml:space="preserve"> </v>
      </c>
      <c r="M37" s="47" t="str">
        <f t="shared" si="3"/>
        <v>0</v>
      </c>
      <c r="N37" s="47" t="str">
        <f t="shared" si="0"/>
        <v>0</v>
      </c>
      <c r="O37" s="47" t="str">
        <f t="shared" si="1"/>
        <v>0</v>
      </c>
      <c r="P37" s="47" t="str">
        <f t="shared" si="2"/>
        <v>0</v>
      </c>
      <c r="R37" t="s">
        <v>53</v>
      </c>
      <c r="S37" s="51" t="str">
        <f>IF(Table6[[#This Row],[Not achieving mandatory action]]=1,$U$20, IF(Table6[[#This Row],[Not achieving recommended action]]=1, $V$20, IF(Table6[[#This Row],[In progress]]=1, $W$20, IF(Table6[[#This Row],[Complete]]=1, $X$20, "0"))))</f>
        <v>0</v>
      </c>
    </row>
    <row r="38" spans="1:19" ht="91.5" customHeight="1" x14ac:dyDescent="0.2">
      <c r="A38" s="38"/>
      <c r="B38" s="39"/>
      <c r="D38" s="31" t="str">
        <f>IF(C38='Conditional values'!C48, 'Conditional values'!D48, IF(C38='Conditional values'!C49, 'Conditional values'!D49, IF(C38='Conditional values'!C50, 'Conditional values'!D50, " ")))</f>
        <v xml:space="preserve"> </v>
      </c>
      <c r="E38" s="9"/>
      <c r="G38" s="3" t="str">
        <f>IF(C38='Conditional values'!C48, 2, IF(C38='Conditional values'!C49, 1, IF(C38='Conditional values'!C50, 0,  " ")))</f>
        <v xml:space="preserve"> </v>
      </c>
      <c r="I38" s="3">
        <v>2</v>
      </c>
      <c r="J38" s="18"/>
    </row>
    <row r="39" spans="1:19" s="18" customFormat="1" ht="26.25" customHeight="1" x14ac:dyDescent="0.2">
      <c r="A39" s="27">
        <v>17</v>
      </c>
      <c r="B39" s="28" t="s">
        <v>7</v>
      </c>
      <c r="C39" s="28" t="s">
        <v>25</v>
      </c>
      <c r="D39" s="28"/>
      <c r="E39" s="28"/>
      <c r="G39" s="13"/>
      <c r="H39" s="13"/>
      <c r="I39" s="13"/>
      <c r="S39" s="49"/>
    </row>
    <row r="40" spans="1:19" ht="94.5" customHeight="1" x14ac:dyDescent="0.2">
      <c r="A40" s="38"/>
      <c r="B40" s="39"/>
      <c r="D40" s="31" t="str">
        <f>IF(C40='Conditional values'!C51, 'Conditional values'!D51, IF(C40='Conditional values'!C52, 'Conditional values'!D52, IF(C40='Conditional values'!C53, 'Conditional values'!D53, " ")))</f>
        <v xml:space="preserve"> </v>
      </c>
      <c r="E40" s="9"/>
      <c r="G40" s="3" t="str">
        <f>IF(C40='Conditional values'!C51, 2, IF(C40='Conditional values'!C52, 1, IF(C40='Conditional values'!C53, 0, " ")))</f>
        <v xml:space="preserve"> </v>
      </c>
      <c r="I40" s="3">
        <v>2</v>
      </c>
      <c r="J40" s="18"/>
      <c r="K40" s="18"/>
      <c r="L40" s="18"/>
    </row>
    <row r="41" spans="1:19" s="18" customFormat="1" ht="42.75" customHeight="1" thickBot="1" x14ac:dyDescent="0.25">
      <c r="A41" s="17" t="s">
        <v>116</v>
      </c>
      <c r="B41" s="17"/>
      <c r="C41" s="17"/>
      <c r="D41" s="17"/>
      <c r="E41" s="17"/>
      <c r="G41" s="13"/>
      <c r="H41" s="13"/>
      <c r="I41" s="13"/>
      <c r="S41" s="49"/>
    </row>
    <row r="42" spans="1:19" s="18" customFormat="1" ht="33" customHeight="1" thickTop="1" x14ac:dyDescent="0.2">
      <c r="A42" s="13"/>
      <c r="B42" s="32"/>
      <c r="C42" s="31"/>
      <c r="D42" s="32"/>
      <c r="E42" s="34"/>
      <c r="G42" s="13"/>
      <c r="H42" s="13"/>
      <c r="I42" s="13"/>
      <c r="S42" s="49"/>
    </row>
    <row r="43" spans="1:19" s="18" customFormat="1" ht="33" customHeight="1" x14ac:dyDescent="0.2">
      <c r="A43" s="13"/>
      <c r="B43" s="32"/>
      <c r="C43" s="31"/>
      <c r="D43" s="32"/>
      <c r="E43" s="34"/>
      <c r="G43" s="13"/>
      <c r="H43" s="45"/>
      <c r="I43" s="13"/>
      <c r="S43" s="49"/>
    </row>
    <row r="44" spans="1:19" s="18" customFormat="1" ht="33" customHeight="1" x14ac:dyDescent="0.2">
      <c r="A44" s="13"/>
      <c r="B44" s="32"/>
      <c r="C44" s="31"/>
      <c r="D44" s="32"/>
      <c r="E44" s="34"/>
      <c r="G44" s="13"/>
      <c r="H44" s="13"/>
      <c r="I44" s="13"/>
      <c r="S44" s="49"/>
    </row>
    <row r="45" spans="1:19" s="18" customFormat="1" ht="33" customHeight="1" x14ac:dyDescent="0.2">
      <c r="A45" s="13"/>
      <c r="B45" s="32"/>
      <c r="C45" s="31"/>
      <c r="D45" s="32"/>
      <c r="E45" s="34"/>
      <c r="G45" s="13"/>
      <c r="H45" s="13"/>
      <c r="I45" s="13"/>
      <c r="S45" s="49"/>
    </row>
    <row r="46" spans="1:19" s="18" customFormat="1" ht="33" customHeight="1" x14ac:dyDescent="0.2">
      <c r="A46" s="13"/>
      <c r="B46" s="32"/>
      <c r="C46" s="31"/>
      <c r="D46" s="32"/>
      <c r="E46" s="34"/>
      <c r="G46" s="13"/>
      <c r="H46" s="13"/>
      <c r="I46" s="13"/>
      <c r="J46" s="4"/>
      <c r="S46" s="49"/>
    </row>
    <row r="47" spans="1:19" s="18" customFormat="1" ht="33" customHeight="1" x14ac:dyDescent="0.2">
      <c r="A47" s="13"/>
      <c r="B47" s="32"/>
      <c r="C47" s="31"/>
      <c r="D47" s="32"/>
      <c r="E47" s="34"/>
      <c r="G47" s="13"/>
      <c r="H47" s="13"/>
      <c r="I47" s="13"/>
      <c r="J47" s="4"/>
      <c r="S47" s="49"/>
    </row>
    <row r="48" spans="1:19" s="18" customFormat="1" ht="75.75" customHeight="1" x14ac:dyDescent="0.2">
      <c r="A48" s="13"/>
      <c r="B48" s="32"/>
      <c r="C48" s="31"/>
      <c r="D48" s="32"/>
      <c r="E48" s="34"/>
      <c r="G48" s="13"/>
      <c r="H48" s="13"/>
      <c r="I48" s="13"/>
      <c r="J48" s="4"/>
      <c r="K48" s="4"/>
      <c r="L48" s="4"/>
      <c r="S48" s="49"/>
    </row>
    <row r="49" spans="1:19" s="18" customFormat="1" ht="16.5" thickBot="1" x14ac:dyDescent="0.25">
      <c r="A49" s="17"/>
      <c r="B49" s="17"/>
      <c r="C49" s="17"/>
      <c r="D49" s="17"/>
      <c r="E49" s="35"/>
      <c r="G49" s="13"/>
      <c r="H49" s="13"/>
      <c r="I49" s="13"/>
      <c r="J49" s="4"/>
      <c r="K49" s="4"/>
      <c r="L49" s="4"/>
      <c r="S49" s="49"/>
    </row>
    <row r="50" spans="1:19" ht="13.5" thickTop="1" x14ac:dyDescent="0.2"/>
    <row r="58" spans="1:19" ht="45" customHeight="1" x14ac:dyDescent="0.2"/>
    <row r="59" spans="1:19" ht="24" customHeight="1" x14ac:dyDescent="0.2"/>
  </sheetData>
  <sheetProtection algorithmName="SHA-256" hashValue="iIw5ldFHP0r3s5cSiMqlxSI6nGug1W5g5WmfiAeY9NM=" saltValue="OVwJ0G3pusIr+9xe3lm4Sg==" spinCount="100000" sheet="1" selectLockedCells="1"/>
  <mergeCells count="4">
    <mergeCell ref="C7:E7"/>
    <mergeCell ref="C9:E9"/>
    <mergeCell ref="C22:E22"/>
    <mergeCell ref="K19:P19"/>
  </mergeCells>
  <phoneticPr fontId="10" type="noConversion"/>
  <conditionalFormatting sqref="E6">
    <cfRule type="containsBlanks" dxfId="112" priority="102">
      <formula>LEN(TRIM(E6))=0</formula>
    </cfRule>
  </conditionalFormatting>
  <conditionalFormatting sqref="C8">
    <cfRule type="containsBlanks" dxfId="111" priority="91">
      <formula>LEN(TRIM(C8))=0</formula>
    </cfRule>
  </conditionalFormatting>
  <conditionalFormatting sqref="E8">
    <cfRule type="containsBlanks" dxfId="110" priority="103">
      <formula>LEN(TRIM(E8))=0</formula>
    </cfRule>
  </conditionalFormatting>
  <conditionalFormatting sqref="C10">
    <cfRule type="containsBlanks" dxfId="109" priority="89">
      <formula>LEN(TRIM(C10))=0</formula>
    </cfRule>
  </conditionalFormatting>
  <conditionalFormatting sqref="E10">
    <cfRule type="containsBlanks" dxfId="108" priority="104">
      <formula>LEN(TRIM(E10))=0</formula>
    </cfRule>
  </conditionalFormatting>
  <conditionalFormatting sqref="C12">
    <cfRule type="containsBlanks" dxfId="107" priority="87">
      <formula>LEN(TRIM(C12))=0</formula>
    </cfRule>
  </conditionalFormatting>
  <conditionalFormatting sqref="E12">
    <cfRule type="containsBlanks" dxfId="106" priority="105">
      <formula>LEN(TRIM(E12))=0</formula>
    </cfRule>
  </conditionalFormatting>
  <conditionalFormatting sqref="C14">
    <cfRule type="containsBlanks" dxfId="105" priority="85">
      <formula>LEN(TRIM(C14))=0</formula>
    </cfRule>
  </conditionalFormatting>
  <conditionalFormatting sqref="E14">
    <cfRule type="containsBlanks" dxfId="104" priority="106">
      <formula>LEN(TRIM(E14))=0</formula>
    </cfRule>
  </conditionalFormatting>
  <conditionalFormatting sqref="C16">
    <cfRule type="containsBlanks" dxfId="103" priority="76">
      <formula>LEN(TRIM(C16))=0</formula>
    </cfRule>
  </conditionalFormatting>
  <conditionalFormatting sqref="E16">
    <cfRule type="containsBlanks" dxfId="102" priority="107">
      <formula>LEN(TRIM(E16))=0</formula>
    </cfRule>
  </conditionalFormatting>
  <conditionalFormatting sqref="C18">
    <cfRule type="containsBlanks" dxfId="101" priority="74">
      <formula>LEN(TRIM(C18))=0</formula>
    </cfRule>
  </conditionalFormatting>
  <conditionalFormatting sqref="E18">
    <cfRule type="containsBlanks" dxfId="100" priority="108">
      <formula>LEN(TRIM(E18))=0</formula>
    </cfRule>
  </conditionalFormatting>
  <conditionalFormatting sqref="C20">
    <cfRule type="containsBlanks" dxfId="99" priority="72">
      <formula>LEN(TRIM(C20))=0</formula>
    </cfRule>
  </conditionalFormatting>
  <conditionalFormatting sqref="E20">
    <cfRule type="containsBlanks" dxfId="98" priority="109">
      <formula>LEN(TRIM(E20))=0</formula>
    </cfRule>
  </conditionalFormatting>
  <conditionalFormatting sqref="C23">
    <cfRule type="containsBlanks" dxfId="97" priority="70">
      <formula>LEN(TRIM(C23))=0</formula>
    </cfRule>
  </conditionalFormatting>
  <conditionalFormatting sqref="E23">
    <cfRule type="containsBlanks" dxfId="96" priority="110">
      <formula>LEN(TRIM(E23))=0</formula>
    </cfRule>
  </conditionalFormatting>
  <conditionalFormatting sqref="C25">
    <cfRule type="containsBlanks" dxfId="95" priority="68">
      <formula>LEN(TRIM(C25))=0</formula>
    </cfRule>
  </conditionalFormatting>
  <conditionalFormatting sqref="E25">
    <cfRule type="containsBlanks" dxfId="94" priority="111">
      <formula>LEN(TRIM(E25))=0</formula>
    </cfRule>
  </conditionalFormatting>
  <conditionalFormatting sqref="C27">
    <cfRule type="containsBlanks" dxfId="93" priority="66">
      <formula>LEN(TRIM(C27))=0</formula>
    </cfRule>
  </conditionalFormatting>
  <conditionalFormatting sqref="E27">
    <cfRule type="containsBlanks" dxfId="92" priority="112">
      <formula>LEN(TRIM(E27))=0</formula>
    </cfRule>
  </conditionalFormatting>
  <conditionalFormatting sqref="C29">
    <cfRule type="containsBlanks" dxfId="91" priority="64">
      <formula>LEN(TRIM(C29))=0</formula>
    </cfRule>
  </conditionalFormatting>
  <conditionalFormatting sqref="E29">
    <cfRule type="containsBlanks" dxfId="90" priority="113">
      <formula>LEN(TRIM(E29))=0</formula>
    </cfRule>
  </conditionalFormatting>
  <conditionalFormatting sqref="C31">
    <cfRule type="containsBlanks" dxfId="89" priority="62">
      <formula>LEN(TRIM(C31))=0</formula>
    </cfRule>
  </conditionalFormatting>
  <conditionalFormatting sqref="E31">
    <cfRule type="containsBlanks" dxfId="88" priority="114">
      <formula>LEN(TRIM(E31))=0</formula>
    </cfRule>
  </conditionalFormatting>
  <conditionalFormatting sqref="C34">
    <cfRule type="containsBlanks" dxfId="87" priority="60">
      <formula>LEN(TRIM(C34))=0</formula>
    </cfRule>
  </conditionalFormatting>
  <conditionalFormatting sqref="E34">
    <cfRule type="containsBlanks" dxfId="86" priority="115">
      <formula>LEN(TRIM(E34))=0</formula>
    </cfRule>
  </conditionalFormatting>
  <conditionalFormatting sqref="C36">
    <cfRule type="containsBlanks" dxfId="85" priority="58">
      <formula>LEN(TRIM(C36))=0</formula>
    </cfRule>
  </conditionalFormatting>
  <conditionalFormatting sqref="E36">
    <cfRule type="containsBlanks" dxfId="84" priority="116">
      <formula>LEN(TRIM(E36))=0</formula>
    </cfRule>
  </conditionalFormatting>
  <conditionalFormatting sqref="C38">
    <cfRule type="containsBlanks" dxfId="83" priority="55">
      <formula>LEN(TRIM(C38))=0</formula>
    </cfRule>
  </conditionalFormatting>
  <conditionalFormatting sqref="E38">
    <cfRule type="containsBlanks" dxfId="82" priority="101">
      <formula>LEN(TRIM(E38))=0</formula>
    </cfRule>
  </conditionalFormatting>
  <conditionalFormatting sqref="C40">
    <cfRule type="containsBlanks" dxfId="81" priority="53">
      <formula>LEN(TRIM(C40))=0</formula>
    </cfRule>
  </conditionalFormatting>
  <conditionalFormatting sqref="E40">
    <cfRule type="containsBlanks" dxfId="80" priority="117">
      <formula>LEN(TRIM(E40))=0</formula>
    </cfRule>
  </conditionalFormatting>
  <conditionalFormatting sqref="C6">
    <cfRule type="containsBlanks" dxfId="79" priority="99">
      <formula>LEN(TRIM(C6))=0</formula>
    </cfRule>
    <cfRule type="colorScale" priority="100">
      <colorScale>
        <cfvo type="formula" val="ISEMPTY"/>
        <cfvo type="max"/>
        <color rgb="FFFF7128"/>
        <color rgb="FFFFEF9C"/>
      </colorScale>
    </cfRule>
  </conditionalFormatting>
  <dataValidations count="1">
    <dataValidation allowBlank="1" showInputMessage="1" showErrorMessage="1" prompt="Note any progress towards meeting this action. If the action has already been met you may provide further information or type &quot;BAU&quot; or &quot;Not applicable&quot;." sqref="E6" xr:uid="{AB5507EE-C8E3-4C4E-93EC-E3E004B45EDE}"/>
  </dataValidations>
  <pageMargins left="0.70866141732283472" right="0.70866141732283472" top="0.74803149606299213" bottom="0.74803149606299213" header="0.31496062992125984" footer="0.31496062992125984"/>
  <pageSetup paperSize="329" orientation="landscape" r:id="rId1"/>
  <headerFooter>
    <oddFooter>&amp;LBuilding Trust in the Public Record: Implementation Gap Analysis&amp;R&amp;P of &amp;N</oddFooter>
  </headerFooter>
  <rowBreaks count="3" manualBreakCount="3">
    <brk id="12" max="16383" man="1"/>
    <brk id="25" max="4" man="1"/>
    <brk id="38" max="16383" man="1"/>
  </rowBreaks>
  <drawing r:id="rId2"/>
  <tableParts count="6">
    <tablePart r:id="rId3"/>
    <tablePart r:id="rId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expression" priority="48" id="{4B4DB5BB-9747-4F6A-8C83-B01D2974C679}">
            <xm:f>C8='Conditional values'!$C$8</xm:f>
            <x14:dxf>
              <font>
                <b/>
                <i val="0"/>
                <color auto="1"/>
              </font>
              <fill>
                <patternFill patternType="lightGrid">
                  <fgColor theme="0"/>
                  <bgColor rgb="FFEF7D00"/>
                </patternFill>
              </fill>
            </x14:dxf>
          </x14:cfRule>
          <x14:cfRule type="expression" priority="49" id="{2529A576-3963-45CC-80FB-F4BD5AD981F1}">
            <xm:f>C8='Conditional values'!$C$7</xm:f>
            <x14:dxf>
              <font>
                <b/>
                <i val="0"/>
                <color auto="1"/>
              </font>
              <fill>
                <patternFill patternType="gray0625">
                  <fgColor theme="0"/>
                  <bgColor rgb="FF00A8D7"/>
                </patternFill>
              </fill>
            </x14:dxf>
          </x14:cfRule>
          <x14:cfRule type="expression" priority="50" id="{25D1D18F-B137-4511-9987-B6CC0FF35B79}">
            <xm:f>C8='Conditional values'!$C$6</xm:f>
            <x14:dxf>
              <font>
                <b/>
                <i val="0"/>
                <color auto="1"/>
              </font>
              <fill>
                <patternFill patternType="lightHorizontal">
                  <fgColor theme="0"/>
                  <bgColor rgb="FF65B32E"/>
                </patternFill>
              </fill>
            </x14:dxf>
          </x14:cfRule>
          <xm:sqref>A7:B7</xm:sqref>
        </x14:conditionalFormatting>
        <x14:conditionalFormatting xmlns:xm="http://schemas.microsoft.com/office/excel/2006/main">
          <x14:cfRule type="expression" priority="78" id="{8193F6D4-290F-4A5F-A0EE-FF29FF1DA31A}">
            <xm:f>C10='Conditional values'!$C$11</xm:f>
            <x14:dxf>
              <font>
                <b/>
                <i val="0"/>
                <color auto="1"/>
              </font>
              <fill>
                <patternFill patternType="lightGrid">
                  <fgColor theme="0"/>
                  <bgColor rgb="FFEF7D00"/>
                </patternFill>
              </fill>
            </x14:dxf>
          </x14:cfRule>
          <x14:cfRule type="expression" priority="79" id="{501244DC-4775-4D57-B12C-29217A167CA9}">
            <xm:f>C10='Conditional values'!$C$10</xm:f>
            <x14:dxf>
              <font>
                <b/>
                <i val="0"/>
                <color auto="1"/>
              </font>
              <fill>
                <patternFill patternType="gray0625">
                  <fgColor theme="0"/>
                  <bgColor rgb="FF00A8D7"/>
                </patternFill>
              </fill>
            </x14:dxf>
          </x14:cfRule>
          <x14:cfRule type="expression" priority="80" id="{4CD1142A-211D-405C-85B1-AC59F6839D9F}">
            <xm:f>C10='Conditional values'!$C$9</xm:f>
            <x14:dxf>
              <font>
                <b/>
                <i val="0"/>
                <color auto="1"/>
              </font>
              <fill>
                <patternFill patternType="lightHorizontal">
                  <fgColor theme="0"/>
                  <bgColor rgb="FF65B32E"/>
                </patternFill>
              </fill>
            </x14:dxf>
          </x14:cfRule>
          <xm:sqref>A9:B9</xm:sqref>
        </x14:conditionalFormatting>
        <x14:conditionalFormatting xmlns:xm="http://schemas.microsoft.com/office/excel/2006/main">
          <x14:cfRule type="expression" priority="77" id="{F39D0AFF-DD15-4F93-A452-EEDAAB4474C3}">
            <xm:f>C6='Conditional values'!$C$3</xm:f>
            <x14:dxf>
              <font>
                <b/>
                <i val="0"/>
                <color auto="1"/>
              </font>
              <fill>
                <patternFill patternType="gray0625">
                  <fgColor theme="0"/>
                  <bgColor rgb="FF00A8D7"/>
                </patternFill>
              </fill>
            </x14:dxf>
          </x14:cfRule>
          <x14:cfRule type="expression" priority="97" id="{66F721B3-E2B8-4D74-A470-C00D0B2154AB}">
            <xm:f>C6='Conditional values'!$C$2</xm:f>
            <x14:dxf>
              <font>
                <b/>
                <i val="0"/>
                <color auto="1"/>
              </font>
              <fill>
                <patternFill patternType="lightHorizontal">
                  <fgColor theme="0"/>
                  <bgColor rgb="FF65B32E"/>
                </patternFill>
              </fill>
            </x14:dxf>
          </x14:cfRule>
          <x14:cfRule type="expression" priority="98" id="{CFDAC4BB-14FC-49BE-8710-0666FFCAF725}">
            <xm:f>C6='Conditional values'!$C$4</xm:f>
            <x14:dxf>
              <font>
                <b/>
                <i val="0"/>
                <color auto="1"/>
              </font>
              <fill>
                <patternFill patternType="darkUp">
                  <fgColor theme="0"/>
                  <bgColor rgb="FFD70926"/>
                </patternFill>
              </fill>
            </x14:dxf>
          </x14:cfRule>
          <xm:sqref>A5:B5</xm:sqref>
        </x14:conditionalFormatting>
        <x14:conditionalFormatting xmlns:xm="http://schemas.microsoft.com/office/excel/2006/main">
          <x14:cfRule type="expression" priority="45" id="{DE40B0B9-6455-4A1E-8BD9-AC885B63FD68}">
            <xm:f>C12='Conditional values'!$C$14</xm:f>
            <x14:dxf>
              <font>
                <b/>
                <i val="0"/>
                <color auto="1"/>
              </font>
              <fill>
                <patternFill patternType="lightGrid">
                  <fgColor theme="0"/>
                  <bgColor rgb="FFEF7D00"/>
                </patternFill>
              </fill>
            </x14:dxf>
          </x14:cfRule>
          <x14:cfRule type="expression" priority="46" id="{A5DA3864-2182-4975-A783-9DD8A26A98B5}">
            <xm:f>C12='Conditional values'!$C$13</xm:f>
            <x14:dxf>
              <font>
                <b/>
                <i val="0"/>
                <color auto="1"/>
              </font>
              <fill>
                <patternFill patternType="gray0625">
                  <fgColor theme="0"/>
                  <bgColor rgb="FF00A8D7"/>
                </patternFill>
              </fill>
            </x14:dxf>
          </x14:cfRule>
          <x14:cfRule type="expression" priority="47" id="{0CAC88EF-1C08-4114-B377-597A3C473F28}">
            <xm:f>C12='Conditional values'!$C$12</xm:f>
            <x14:dxf>
              <font>
                <b/>
                <i val="0"/>
                <color auto="1"/>
              </font>
              <fill>
                <patternFill patternType="lightHorizontal">
                  <fgColor theme="0"/>
                  <bgColor rgb="FF65B32E"/>
                </patternFill>
              </fill>
            </x14:dxf>
          </x14:cfRule>
          <xm:sqref>A11:B11</xm:sqref>
        </x14:conditionalFormatting>
        <x14:conditionalFormatting xmlns:xm="http://schemas.microsoft.com/office/excel/2006/main">
          <x14:cfRule type="expression" priority="42" id="{BD6068B1-F1B4-4EFF-9475-D1B42B596BD0}">
            <xm:f>C14='Conditional values'!$C$17</xm:f>
            <x14:dxf>
              <font>
                <b/>
                <i val="0"/>
                <color auto="1"/>
              </font>
              <fill>
                <patternFill patternType="lightGrid">
                  <fgColor theme="0"/>
                  <bgColor rgb="FFEF7D00"/>
                </patternFill>
              </fill>
            </x14:dxf>
          </x14:cfRule>
          <x14:cfRule type="expression" priority="43" id="{ABF0F6F8-E2CC-478C-8E3C-F2F617243A93}">
            <xm:f>C14='Conditional values'!$C$16</xm:f>
            <x14:dxf>
              <font>
                <b/>
                <i val="0"/>
                <color auto="1"/>
              </font>
              <fill>
                <patternFill patternType="gray0625">
                  <fgColor theme="0"/>
                  <bgColor rgb="FF00A8D7"/>
                </patternFill>
              </fill>
            </x14:dxf>
          </x14:cfRule>
          <x14:cfRule type="expression" priority="44" id="{0205B8C1-59F4-43A6-AA08-12E98B26F532}">
            <xm:f>C14='Conditional values'!$C$15</xm:f>
            <x14:dxf>
              <font>
                <b/>
                <i val="0"/>
                <color auto="1"/>
              </font>
              <fill>
                <patternFill patternType="lightHorizontal">
                  <fgColor theme="0"/>
                  <bgColor rgb="FF65B32E"/>
                </patternFill>
              </fill>
            </x14:dxf>
          </x14:cfRule>
          <xm:sqref>A13:B13</xm:sqref>
        </x14:conditionalFormatting>
        <x14:conditionalFormatting xmlns:xm="http://schemas.microsoft.com/office/excel/2006/main">
          <x14:cfRule type="expression" priority="38" id="{ECE31BD1-0069-4983-99AF-1F27D6B01CDB}">
            <xm:f>C16='Conditional values'!$C$20</xm:f>
            <x14:dxf>
              <font>
                <b/>
                <i val="0"/>
                <color auto="1"/>
              </font>
              <fill>
                <patternFill patternType="lightGrid">
                  <fgColor theme="0"/>
                  <bgColor rgb="FFEF7D00"/>
                </patternFill>
              </fill>
            </x14:dxf>
          </x14:cfRule>
          <x14:cfRule type="expression" priority="40" id="{AB2F1A81-5A29-478B-9A8D-6A9A297BF11D}">
            <xm:f>C16='Conditional values'!$C$19</xm:f>
            <x14:dxf>
              <font>
                <b/>
                <i val="0"/>
                <color auto="1"/>
              </font>
              <fill>
                <patternFill patternType="gray0625">
                  <fgColor theme="0"/>
                  <bgColor rgb="FF00A8D7"/>
                </patternFill>
              </fill>
            </x14:dxf>
          </x14:cfRule>
          <x14:cfRule type="expression" priority="41" id="{E27E3650-DB21-4BF2-A830-24E002214986}">
            <xm:f>C16='Conditional values'!$C$18</xm:f>
            <x14:dxf>
              <font>
                <b/>
                <i val="0"/>
                <color auto="1"/>
              </font>
              <fill>
                <patternFill patternType="lightHorizontal">
                  <fgColor theme="0"/>
                  <bgColor rgb="FF65B32E"/>
                </patternFill>
              </fill>
            </x14:dxf>
          </x14:cfRule>
          <xm:sqref>A15:B15</xm:sqref>
        </x14:conditionalFormatting>
        <x14:conditionalFormatting xmlns:xm="http://schemas.microsoft.com/office/excel/2006/main">
          <x14:cfRule type="expression" priority="35" id="{5AF9D008-8F5D-45EA-8194-F4240FD32E0C}">
            <xm:f>C18='Conditional values'!$C$23</xm:f>
            <x14:dxf>
              <font>
                <b/>
                <i val="0"/>
                <color auto="1"/>
              </font>
              <fill>
                <patternFill patternType="lightGrid">
                  <fgColor theme="0"/>
                  <bgColor rgb="FFEF7D00"/>
                </patternFill>
              </fill>
            </x14:dxf>
          </x14:cfRule>
          <x14:cfRule type="expression" priority="36" id="{33B665F1-BDC6-4359-B2E6-3AC4B9294734}">
            <xm:f>C18='Conditional values'!$C$22</xm:f>
            <x14:dxf>
              <font>
                <b/>
                <i val="0"/>
                <color auto="1"/>
              </font>
              <fill>
                <patternFill patternType="gray0625">
                  <fgColor theme="0"/>
                  <bgColor rgb="FF00A8D7"/>
                </patternFill>
              </fill>
            </x14:dxf>
          </x14:cfRule>
          <x14:cfRule type="expression" priority="37" id="{B38BCCC6-5549-4224-AC98-D47EED52AD42}">
            <xm:f>C18='Conditional values'!$C$21</xm:f>
            <x14:dxf>
              <font>
                <b/>
                <i val="0"/>
                <color auto="1"/>
              </font>
              <fill>
                <patternFill patternType="lightHorizontal">
                  <fgColor theme="0"/>
                  <bgColor rgb="FF65B32E"/>
                </patternFill>
              </fill>
            </x14:dxf>
          </x14:cfRule>
          <xm:sqref>A17:B17</xm:sqref>
        </x14:conditionalFormatting>
        <x14:conditionalFormatting xmlns:xm="http://schemas.microsoft.com/office/excel/2006/main">
          <x14:cfRule type="expression" priority="32" id="{B13F1914-BEFC-40C9-B1DD-5063042E54FB}">
            <xm:f>C20='Conditional values'!$C$26</xm:f>
            <x14:dxf>
              <font>
                <b/>
                <i val="0"/>
                <color auto="1"/>
              </font>
              <fill>
                <patternFill patternType="lightGrid">
                  <fgColor theme="0"/>
                  <bgColor rgb="FFEF7D00"/>
                </patternFill>
              </fill>
            </x14:dxf>
          </x14:cfRule>
          <x14:cfRule type="expression" priority="33" id="{4FC01202-9DD2-4D27-83D5-779376D56A5B}">
            <xm:f>C20='Conditional values'!$C$25</xm:f>
            <x14:dxf>
              <font>
                <b/>
                <i val="0"/>
                <color auto="1"/>
              </font>
              <fill>
                <patternFill patternType="gray0625">
                  <fgColor theme="0"/>
                  <bgColor rgb="FF00A8D7"/>
                </patternFill>
              </fill>
            </x14:dxf>
          </x14:cfRule>
          <x14:cfRule type="expression" priority="34" id="{994DAB90-EC2B-4D65-845C-C92BAF3CB45D}">
            <xm:f>C20='Conditional values'!$C$24</xm:f>
            <x14:dxf>
              <font>
                <b/>
                <i val="0"/>
                <color auto="1"/>
              </font>
              <fill>
                <patternFill patternType="lightHorizontal">
                  <fgColor theme="0"/>
                  <bgColor rgb="FF65B32E"/>
                </patternFill>
              </fill>
            </x14:dxf>
          </x14:cfRule>
          <xm:sqref>A19:B19</xm:sqref>
        </x14:conditionalFormatting>
        <x14:conditionalFormatting xmlns:xm="http://schemas.microsoft.com/office/excel/2006/main">
          <x14:cfRule type="expression" priority="29" id="{0184BA13-9C40-4E1F-B6CD-53F0018C5DB3}">
            <xm:f>C23='Conditional values'!$C$29</xm:f>
            <x14:dxf>
              <font>
                <b/>
                <i val="0"/>
                <color auto="1"/>
              </font>
              <fill>
                <patternFill patternType="lightUp">
                  <fgColor theme="0"/>
                  <bgColor rgb="FFD70926"/>
                </patternFill>
              </fill>
            </x14:dxf>
          </x14:cfRule>
          <x14:cfRule type="expression" priority="30" id="{E4F7E01D-9112-41D5-A091-46F658340B3A}">
            <xm:f>C23='Conditional values'!$C$28</xm:f>
            <x14:dxf>
              <font>
                <b/>
                <i val="0"/>
                <color auto="1"/>
              </font>
              <fill>
                <patternFill patternType="gray0625">
                  <fgColor theme="0"/>
                  <bgColor rgb="FF00A8D7"/>
                </patternFill>
              </fill>
            </x14:dxf>
          </x14:cfRule>
          <x14:cfRule type="expression" priority="31" id="{78326B5F-9516-4978-8863-0DC243E47E64}">
            <xm:f>C23='Conditional values'!$C$27</xm:f>
            <x14:dxf>
              <font>
                <b/>
                <i val="0"/>
                <color auto="1"/>
              </font>
              <fill>
                <patternFill patternType="lightHorizontal">
                  <fgColor theme="0"/>
                  <bgColor rgb="FF65B32E"/>
                </patternFill>
              </fill>
            </x14:dxf>
          </x14:cfRule>
          <xm:sqref>A22:B22</xm:sqref>
        </x14:conditionalFormatting>
        <x14:conditionalFormatting xmlns:xm="http://schemas.microsoft.com/office/excel/2006/main">
          <x14:cfRule type="expression" priority="26" id="{0868E895-8611-44FD-A755-143BFD4C77CF}">
            <xm:f>C25='Conditional values'!$C$32</xm:f>
            <x14:dxf>
              <font>
                <b/>
                <i val="0"/>
                <color auto="1"/>
              </font>
              <fill>
                <patternFill patternType="lightGrid">
                  <fgColor theme="0"/>
                  <bgColor rgb="FFEF7D00"/>
                </patternFill>
              </fill>
            </x14:dxf>
          </x14:cfRule>
          <x14:cfRule type="expression" priority="27" id="{67F54149-DF5B-4C8F-A1A2-DC738CEA2545}">
            <xm:f>C25='Conditional values'!$C$31</xm:f>
            <x14:dxf>
              <font>
                <b/>
                <i val="0"/>
                <color auto="1"/>
              </font>
              <fill>
                <patternFill patternType="gray0625">
                  <fgColor theme="0"/>
                  <bgColor rgb="FF00A8D7"/>
                </patternFill>
              </fill>
            </x14:dxf>
          </x14:cfRule>
          <x14:cfRule type="expression" priority="28" id="{53CF3460-07E7-40FD-B7F0-B7746EEFF4C4}">
            <xm:f>C25='Conditional values'!$C$30</xm:f>
            <x14:dxf>
              <font>
                <b/>
                <i val="0"/>
                <color auto="1"/>
              </font>
              <fill>
                <patternFill patternType="lightHorizontal">
                  <fgColor theme="0"/>
                  <bgColor rgb="FF65B32E"/>
                </patternFill>
              </fill>
            </x14:dxf>
          </x14:cfRule>
          <xm:sqref>A24:B24</xm:sqref>
        </x14:conditionalFormatting>
        <x14:conditionalFormatting xmlns:xm="http://schemas.microsoft.com/office/excel/2006/main">
          <x14:cfRule type="expression" priority="23" id="{C3DB153E-72A5-4323-B320-33EEA33C1BB1}">
            <xm:f>C27='Conditional values'!$C$35</xm:f>
            <x14:dxf>
              <font>
                <b/>
                <i val="0"/>
                <color auto="1"/>
              </font>
              <fill>
                <patternFill patternType="lightGrid">
                  <fgColor theme="0"/>
                  <bgColor rgb="FFEF7D00"/>
                </patternFill>
              </fill>
            </x14:dxf>
          </x14:cfRule>
          <x14:cfRule type="expression" priority="24" id="{4943DF2F-BDCD-4781-AB5F-0A5E0C508C70}">
            <xm:f>C27='Conditional values'!$C$34</xm:f>
            <x14:dxf>
              <font>
                <b/>
                <i val="0"/>
                <color auto="1"/>
              </font>
              <fill>
                <patternFill patternType="gray0625">
                  <fgColor theme="0"/>
                  <bgColor rgb="FF00A8D7"/>
                </patternFill>
              </fill>
            </x14:dxf>
          </x14:cfRule>
          <x14:cfRule type="expression" priority="25" id="{D3FB7A9E-6B3E-4481-973D-6D551C58788A}">
            <xm:f>C27='Conditional values'!$C$33</xm:f>
            <x14:dxf>
              <font>
                <b/>
                <i val="0"/>
                <color auto="1"/>
              </font>
              <fill>
                <patternFill patternType="lightHorizontal">
                  <fgColor theme="0"/>
                  <bgColor rgb="FF65B32E"/>
                </patternFill>
              </fill>
            </x14:dxf>
          </x14:cfRule>
          <xm:sqref>A26:B26</xm:sqref>
        </x14:conditionalFormatting>
        <x14:conditionalFormatting xmlns:xm="http://schemas.microsoft.com/office/excel/2006/main">
          <x14:cfRule type="expression" priority="20" id="{87E7120A-DFC2-476A-8411-4A7D6ADE72F0}">
            <xm:f>C29='Conditional values'!$C$35</xm:f>
            <x14:dxf>
              <font>
                <b/>
                <i val="0"/>
                <color auto="1"/>
              </font>
              <fill>
                <patternFill patternType="lightGrid">
                  <fgColor theme="0"/>
                  <bgColor rgb="FFEF7D00"/>
                </patternFill>
              </fill>
            </x14:dxf>
          </x14:cfRule>
          <x14:cfRule type="expression" priority="21" id="{4599A2AA-BE9C-4A1A-AD81-DF7BFE11833C}">
            <xm:f>C29='Conditional values'!$C$37</xm:f>
            <x14:dxf>
              <font>
                <b/>
                <i val="0"/>
                <color auto="1"/>
              </font>
              <fill>
                <patternFill patternType="gray0625">
                  <fgColor theme="0"/>
                  <bgColor rgb="FF00A8D7"/>
                </patternFill>
              </fill>
            </x14:dxf>
          </x14:cfRule>
          <x14:cfRule type="expression" priority="22" id="{88CCBD4B-2A92-46FD-8EFC-30ED943B4132}">
            <xm:f>C29='Conditional values'!$C$36</xm:f>
            <x14:dxf>
              <font>
                <b/>
                <i val="0"/>
                <color auto="1"/>
              </font>
              <fill>
                <patternFill patternType="lightHorizontal">
                  <fgColor theme="0"/>
                  <bgColor rgb="FF65B32E"/>
                </patternFill>
              </fill>
            </x14:dxf>
          </x14:cfRule>
          <xm:sqref>A28:B28</xm:sqref>
        </x14:conditionalFormatting>
        <x14:conditionalFormatting xmlns:xm="http://schemas.microsoft.com/office/excel/2006/main">
          <x14:cfRule type="expression" priority="17" id="{C28D485E-393A-4464-B149-1339ADB532BB}">
            <xm:f>C31='Conditional values'!$C$41</xm:f>
            <x14:dxf>
              <font>
                <b/>
                <i val="0"/>
                <color auto="1"/>
              </font>
              <fill>
                <patternFill patternType="lightGrid">
                  <fgColor theme="0"/>
                  <bgColor rgb="FFEF7D00"/>
                </patternFill>
              </fill>
            </x14:dxf>
          </x14:cfRule>
          <x14:cfRule type="expression" priority="18" id="{BDEFE90B-4468-417E-B6CA-BF83C8F87787}">
            <xm:f>C31='Conditional values'!$C$40</xm:f>
            <x14:dxf>
              <font>
                <b/>
                <i val="0"/>
                <color auto="1"/>
              </font>
              <fill>
                <patternFill patternType="gray0625">
                  <fgColor theme="0"/>
                  <bgColor rgb="FF00A8D7"/>
                </patternFill>
              </fill>
            </x14:dxf>
          </x14:cfRule>
          <x14:cfRule type="expression" priority="19" id="{B28FCB55-E971-4855-B363-C4522D76CA9B}">
            <xm:f>C31='Conditional values'!$C$39</xm:f>
            <x14:dxf>
              <font>
                <b/>
                <i val="0"/>
                <color auto="1"/>
              </font>
              <fill>
                <patternFill patternType="lightHorizontal">
                  <fgColor theme="0"/>
                  <bgColor rgb="FF65B32E"/>
                </patternFill>
              </fill>
            </x14:dxf>
          </x14:cfRule>
          <xm:sqref>A30:B30</xm:sqref>
        </x14:conditionalFormatting>
        <x14:conditionalFormatting xmlns:xm="http://schemas.microsoft.com/office/excel/2006/main">
          <x14:cfRule type="expression" priority="14" id="{EF864234-DD8B-4400-9346-19EBDDA240DF}">
            <xm:f>C34='Conditional values'!$C$44</xm:f>
            <x14:dxf>
              <font>
                <b/>
                <i val="0"/>
                <color auto="1"/>
              </font>
              <fill>
                <patternFill patternType="lightUp">
                  <fgColor theme="0"/>
                  <bgColor rgb="FFD70926"/>
                </patternFill>
              </fill>
            </x14:dxf>
          </x14:cfRule>
          <x14:cfRule type="expression" priority="15" id="{79467A44-8FDE-409E-AE79-EB8C2D6D9DC8}">
            <xm:f>C34='Conditional values'!$C$43</xm:f>
            <x14:dxf>
              <font>
                <b/>
                <i val="0"/>
                <color auto="1"/>
              </font>
              <fill>
                <patternFill patternType="gray0625">
                  <fgColor theme="0"/>
                  <bgColor rgb="FF00A8D7"/>
                </patternFill>
              </fill>
            </x14:dxf>
          </x14:cfRule>
          <x14:cfRule type="expression" priority="16" id="{4C32FB00-C242-44B8-A11B-B8BF712EA1A7}">
            <xm:f>C34='Conditional values'!$C$42</xm:f>
            <x14:dxf>
              <font>
                <b/>
                <i val="0"/>
                <color auto="1"/>
              </font>
              <fill>
                <patternFill patternType="lightHorizontal">
                  <fgColor theme="0"/>
                  <bgColor rgb="FF65B32E"/>
                </patternFill>
              </fill>
            </x14:dxf>
          </x14:cfRule>
          <xm:sqref>A33:B33</xm:sqref>
        </x14:conditionalFormatting>
        <x14:conditionalFormatting xmlns:xm="http://schemas.microsoft.com/office/excel/2006/main">
          <x14:cfRule type="expression" priority="11" id="{A2A8C26A-1FEA-4F5F-8DBB-BCF60C430053}">
            <xm:f>C36='Conditional values'!$C$47</xm:f>
            <x14:dxf>
              <font>
                <b/>
                <i val="0"/>
                <color auto="1"/>
              </font>
              <fill>
                <patternFill patternType="lightGrid">
                  <fgColor theme="0"/>
                  <bgColor rgb="FFEF7D00"/>
                </patternFill>
              </fill>
            </x14:dxf>
          </x14:cfRule>
          <x14:cfRule type="expression" priority="12" id="{6A0E6B80-6540-4828-9923-BDE73CF80CB4}">
            <xm:f>C36='Conditional values'!$C$46</xm:f>
            <x14:dxf>
              <font>
                <b/>
                <i val="0"/>
                <color auto="1"/>
              </font>
              <fill>
                <patternFill patternType="gray0625">
                  <fgColor theme="0"/>
                  <bgColor rgb="FF00A8D7"/>
                </patternFill>
              </fill>
            </x14:dxf>
          </x14:cfRule>
          <x14:cfRule type="expression" priority="13" id="{5BDE2B6A-ECED-47F1-B357-D48EE8A79FBD}">
            <xm:f>C36='Conditional values'!$C$45</xm:f>
            <x14:dxf>
              <font>
                <b/>
                <i val="0"/>
                <color auto="1"/>
              </font>
              <fill>
                <patternFill patternType="lightHorizontal">
                  <fgColor theme="0"/>
                  <bgColor rgb="FF65B32E"/>
                </patternFill>
              </fill>
            </x14:dxf>
          </x14:cfRule>
          <xm:sqref>A35:B35</xm:sqref>
        </x14:conditionalFormatting>
        <x14:conditionalFormatting xmlns:xm="http://schemas.microsoft.com/office/excel/2006/main">
          <x14:cfRule type="expression" priority="8" id="{9BAE844C-BA21-4FFA-8E4B-692993443ECE}">
            <xm:f>C38='Conditional values'!$C$50</xm:f>
            <x14:dxf>
              <font>
                <b/>
                <i val="0"/>
                <color auto="1"/>
              </font>
              <fill>
                <patternFill patternType="lightGrid">
                  <fgColor theme="0"/>
                  <bgColor rgb="FFEE7D00"/>
                </patternFill>
              </fill>
            </x14:dxf>
          </x14:cfRule>
          <x14:cfRule type="expression" priority="9" id="{35103822-B4A1-46FC-AA79-4F4AE914E350}">
            <xm:f>C38='Conditional values'!$C$49</xm:f>
            <x14:dxf>
              <font>
                <b/>
                <i val="0"/>
                <color auto="1"/>
              </font>
              <fill>
                <patternFill patternType="gray0625">
                  <fgColor theme="0"/>
                  <bgColor rgb="FF00A8D7"/>
                </patternFill>
              </fill>
            </x14:dxf>
          </x14:cfRule>
          <x14:cfRule type="expression" priority="10" id="{6341A86E-184F-42B6-ADF0-71181F6F676D}">
            <xm:f>C38='Conditional values'!$C$48</xm:f>
            <x14:dxf>
              <font>
                <b/>
                <i val="0"/>
                <color auto="1"/>
              </font>
              <fill>
                <patternFill patternType="lightHorizontal">
                  <fgColor theme="0"/>
                  <bgColor rgb="FF65B32E"/>
                </patternFill>
              </fill>
            </x14:dxf>
          </x14:cfRule>
          <xm:sqref>A37:B37</xm:sqref>
        </x14:conditionalFormatting>
        <x14:conditionalFormatting xmlns:xm="http://schemas.microsoft.com/office/excel/2006/main">
          <x14:cfRule type="expression" priority="5" id="{79BB6206-9FF5-4F06-AE35-4486492B4C32}">
            <xm:f>C40='Conditional values'!$C$53</xm:f>
            <x14:dxf>
              <font>
                <b/>
                <i val="0"/>
                <color auto="1"/>
              </font>
              <fill>
                <patternFill patternType="lightGrid">
                  <fgColor theme="0"/>
                  <bgColor rgb="FFEF7D00"/>
                </patternFill>
              </fill>
            </x14:dxf>
          </x14:cfRule>
          <x14:cfRule type="expression" priority="6" id="{44659DE0-E581-40F8-AB6C-9DBFC277D31C}">
            <xm:f>C40='Conditional values'!$C$52</xm:f>
            <x14:dxf>
              <font>
                <b/>
                <i val="0"/>
                <color auto="1"/>
              </font>
              <fill>
                <patternFill patternType="gray0625">
                  <fgColor theme="0"/>
                  <bgColor rgb="FF00A8D7"/>
                </patternFill>
              </fill>
            </x14:dxf>
          </x14:cfRule>
          <x14:cfRule type="expression" priority="7" id="{9CAED9C2-3A84-4806-A58B-C750D55F9FEB}">
            <xm:f>C40='Conditional values'!$C$51</xm:f>
            <x14:dxf>
              <font>
                <b/>
                <i val="0"/>
                <color auto="1"/>
              </font>
              <fill>
                <patternFill patternType="lightHorizontal">
                  <fgColor theme="0"/>
                  <bgColor rgb="FF65B32E"/>
                </patternFill>
              </fill>
            </x14:dxf>
          </x14:cfRule>
          <xm:sqref>A39:B39</xm:sqref>
        </x14:conditionalFormatting>
        <x14:conditionalFormatting xmlns:xm="http://schemas.microsoft.com/office/excel/2006/main">
          <x14:cfRule type="expression" priority="1" id="{52D11F9F-A270-44A5-A6CE-899FC974F396}">
            <xm:f>C6='Conditional values'!$C$5</xm:f>
            <x14:dxf>
              <fill>
                <patternFill patternType="lightHorizontal">
                  <fgColor theme="0"/>
                  <bgColor rgb="FF65B32E"/>
                </patternFill>
              </fill>
            </x14:dxf>
          </x14:cfRule>
          <xm:sqref>A5</xm:sqref>
        </x14:conditionalFormatting>
      </x14:conditionalFormattings>
    </ext>
    <ext xmlns:x14="http://schemas.microsoft.com/office/spreadsheetml/2009/9/main" uri="{CCE6A557-97BC-4b89-ADB6-D9C93CAAB3DF}">
      <x14:dataValidations xmlns:xm="http://schemas.microsoft.com/office/excel/2006/main" count="17">
        <x14:dataValidation type="list" allowBlank="1" showInputMessage="1" showErrorMessage="1" xr:uid="{1F4CE011-B11D-490B-8BE8-01B3BB5D9BB9}">
          <x14:formula1>
            <xm:f>'Conditional values'!$C$6:$C$8</xm:f>
          </x14:formula1>
          <xm:sqref>C8</xm:sqref>
        </x14:dataValidation>
        <x14:dataValidation type="list" allowBlank="1" showInputMessage="1" showErrorMessage="1" xr:uid="{59FB563C-F34E-43C3-AA6B-4AA76B1D7FF3}">
          <x14:formula1>
            <xm:f>'Conditional values'!$C$9:$C$11</xm:f>
          </x14:formula1>
          <xm:sqref>C10</xm:sqref>
        </x14:dataValidation>
        <x14:dataValidation type="list" allowBlank="1" showInputMessage="1" showErrorMessage="1" xr:uid="{D9CA5797-8594-4626-8E82-19A8946773CA}">
          <x14:formula1>
            <xm:f>'Conditional values'!$C$15:$C$17</xm:f>
          </x14:formula1>
          <xm:sqref>C14</xm:sqref>
        </x14:dataValidation>
        <x14:dataValidation type="list" allowBlank="1" showInputMessage="1" showErrorMessage="1" xr:uid="{45AC86DD-AAC1-41C2-8F26-5FEC71D3B8FF}">
          <x14:formula1>
            <xm:f>'Conditional values'!$C$12:$C$14</xm:f>
          </x14:formula1>
          <xm:sqref>C12</xm:sqref>
        </x14:dataValidation>
        <x14:dataValidation type="list" allowBlank="1" showInputMessage="1" showErrorMessage="1" prompt="Please select the response that best reflects your agency's progress in meeting this policy action." xr:uid="{DEB19C82-4039-47DD-8E63-00014B548F3D}">
          <x14:formula1>
            <xm:f>'Conditional values'!$C$2:$C$5</xm:f>
          </x14:formula1>
          <xm:sqref>C6</xm:sqref>
        </x14:dataValidation>
        <x14:dataValidation type="list" allowBlank="1" showInputMessage="1" showErrorMessage="1" xr:uid="{DAB21E78-4DE6-4EBC-BFD1-7C0941C4E718}">
          <x14:formula1>
            <xm:f>'Conditional values'!$C$18:$C$20</xm:f>
          </x14:formula1>
          <xm:sqref>C16</xm:sqref>
        </x14:dataValidation>
        <x14:dataValidation type="list" allowBlank="1" showInputMessage="1" showErrorMessage="1" xr:uid="{04A2707D-E8F7-4DDA-A22A-B06974E4D70B}">
          <x14:formula1>
            <xm:f>'Conditional values'!$C$21:$C$23</xm:f>
          </x14:formula1>
          <xm:sqref>C18</xm:sqref>
        </x14:dataValidation>
        <x14:dataValidation type="list" allowBlank="1" showInputMessage="1" showErrorMessage="1" xr:uid="{CC482D4F-994E-452F-B9DD-6B8404C060B9}">
          <x14:formula1>
            <xm:f>'Conditional values'!$C$24:$C$26</xm:f>
          </x14:formula1>
          <xm:sqref>C20</xm:sqref>
        </x14:dataValidation>
        <x14:dataValidation type="list" allowBlank="1" showInputMessage="1" showErrorMessage="1" xr:uid="{FCCDA9A4-5197-49E2-991D-DEA289C1FB13}">
          <x14:formula1>
            <xm:f>'Conditional values'!$C$27:$C$29</xm:f>
          </x14:formula1>
          <xm:sqref>C23</xm:sqref>
        </x14:dataValidation>
        <x14:dataValidation type="list" allowBlank="1" showInputMessage="1" showErrorMessage="1" xr:uid="{DFA50A74-D853-406F-BF8E-AA8317CAE23C}">
          <x14:formula1>
            <xm:f>'Conditional values'!$C$30:$C$32</xm:f>
          </x14:formula1>
          <xm:sqref>C25</xm:sqref>
        </x14:dataValidation>
        <x14:dataValidation type="list" allowBlank="1" showInputMessage="1" showErrorMessage="1" xr:uid="{89859A77-A307-4206-83AE-AB55D566720E}">
          <x14:formula1>
            <xm:f>'Conditional values'!$C$33:$C$35</xm:f>
          </x14:formula1>
          <xm:sqref>C27</xm:sqref>
        </x14:dataValidation>
        <x14:dataValidation type="list" allowBlank="1" showInputMessage="1" showErrorMessage="1" xr:uid="{65B75091-90BC-4312-828E-560E6925A6F9}">
          <x14:formula1>
            <xm:f>'Conditional values'!$C$36:$C$38</xm:f>
          </x14:formula1>
          <xm:sqref>C29</xm:sqref>
        </x14:dataValidation>
        <x14:dataValidation type="list" allowBlank="1" showInputMessage="1" showErrorMessage="1" xr:uid="{BC696A30-74EF-4EA4-B488-214508F061D2}">
          <x14:formula1>
            <xm:f>'Conditional values'!$C$39:$C$41</xm:f>
          </x14:formula1>
          <xm:sqref>C31</xm:sqref>
        </x14:dataValidation>
        <x14:dataValidation type="list" allowBlank="1" showInputMessage="1" showErrorMessage="1" xr:uid="{B50BA7BB-B09E-4314-8636-F77B4E3A0CE4}">
          <x14:formula1>
            <xm:f>'Conditional values'!$C$42:$C$44</xm:f>
          </x14:formula1>
          <xm:sqref>C34</xm:sqref>
        </x14:dataValidation>
        <x14:dataValidation type="list" allowBlank="1" showInputMessage="1" showErrorMessage="1" xr:uid="{FE576BF9-7FE3-406A-B2E9-1E404B3732DD}">
          <x14:formula1>
            <xm:f>'Conditional values'!$C$45:$C$47</xm:f>
          </x14:formula1>
          <xm:sqref>C36</xm:sqref>
        </x14:dataValidation>
        <x14:dataValidation type="list" allowBlank="1" showInputMessage="1" showErrorMessage="1" xr:uid="{19279577-4ED6-4E35-9611-94931B8B9CD3}">
          <x14:formula1>
            <xm:f>'Conditional values'!$C$48:$C$50</xm:f>
          </x14:formula1>
          <xm:sqref>C38</xm:sqref>
        </x14:dataValidation>
        <x14:dataValidation type="list" allowBlank="1" showInputMessage="1" showErrorMessage="1" xr:uid="{6E3F89FD-0125-4EFB-B77D-1AE38D6E18E7}">
          <x14:formula1>
            <xm:f>'Conditional values'!$C$51:$C$53</xm:f>
          </x14:formula1>
          <xm:sqref>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D40C-432A-4C6D-94CA-5D1A7A3E9943}">
  <sheetPr codeName="Sheet2"/>
  <dimension ref="A1:D53"/>
  <sheetViews>
    <sheetView zoomScale="110" zoomScaleNormal="110" workbookViewId="0">
      <pane ySplit="1" topLeftCell="A2" activePane="bottomLeft" state="frozen"/>
      <selection pane="bottomLeft" activeCell="B5" sqref="B5"/>
    </sheetView>
  </sheetViews>
  <sheetFormatPr defaultColWidth="9.140625" defaultRowHeight="12.75" x14ac:dyDescent="0.2"/>
  <cols>
    <col min="1" max="1" width="8.85546875" style="1" customWidth="1"/>
    <col min="2" max="2" width="37" style="1" customWidth="1"/>
    <col min="3" max="3" width="20.140625" style="1" customWidth="1"/>
    <col min="4" max="4" width="150.28515625" style="53" customWidth="1"/>
    <col min="5" max="16384" width="9.140625" style="1"/>
  </cols>
  <sheetData>
    <row r="1" spans="1:4" ht="30" x14ac:dyDescent="0.2">
      <c r="A1" s="2" t="s">
        <v>0</v>
      </c>
      <c r="B1" s="2" t="s">
        <v>26</v>
      </c>
      <c r="C1" s="2" t="s">
        <v>27</v>
      </c>
      <c r="D1" s="52" t="s">
        <v>28</v>
      </c>
    </row>
    <row r="2" spans="1:4" ht="91.5" customHeight="1" x14ac:dyDescent="0.2">
      <c r="A2" s="1">
        <v>1</v>
      </c>
      <c r="B2" s="1" t="s">
        <v>5</v>
      </c>
      <c r="C2" s="1" t="s">
        <v>6</v>
      </c>
      <c r="D2" s="53" t="s">
        <v>67</v>
      </c>
    </row>
    <row r="3" spans="1:4" ht="89.25" x14ac:dyDescent="0.2">
      <c r="A3" s="1">
        <v>1</v>
      </c>
      <c r="B3" s="1" t="s">
        <v>5</v>
      </c>
      <c r="C3" s="1" t="s">
        <v>36</v>
      </c>
      <c r="D3" s="53" t="s">
        <v>68</v>
      </c>
    </row>
    <row r="4" spans="1:4" ht="94.5" customHeight="1" x14ac:dyDescent="0.2">
      <c r="A4" s="1">
        <v>1</v>
      </c>
      <c r="B4" s="1" t="s">
        <v>5</v>
      </c>
      <c r="C4" s="1" t="s">
        <v>12</v>
      </c>
      <c r="D4" s="53" t="s">
        <v>69</v>
      </c>
    </row>
    <row r="5" spans="1:4" ht="39.75" customHeight="1" x14ac:dyDescent="0.2">
      <c r="A5" s="1">
        <v>1</v>
      </c>
      <c r="B5" s="1" t="s">
        <v>5</v>
      </c>
      <c r="C5" s="1" t="s">
        <v>118</v>
      </c>
      <c r="D5" s="53" t="s">
        <v>119</v>
      </c>
    </row>
    <row r="6" spans="1:4" ht="93.75" customHeight="1" x14ac:dyDescent="0.2">
      <c r="A6" s="1">
        <v>2</v>
      </c>
      <c r="B6" s="1" t="s">
        <v>35</v>
      </c>
      <c r="C6" s="1" t="s">
        <v>6</v>
      </c>
      <c r="D6" s="53" t="s">
        <v>70</v>
      </c>
    </row>
    <row r="7" spans="1:4" ht="89.25" x14ac:dyDescent="0.2">
      <c r="A7" s="1">
        <v>2</v>
      </c>
      <c r="B7" s="1" t="s">
        <v>35</v>
      </c>
      <c r="C7" s="1" t="s">
        <v>36</v>
      </c>
      <c r="D7" s="53" t="s">
        <v>71</v>
      </c>
    </row>
    <row r="8" spans="1:4" ht="81.75" customHeight="1" x14ac:dyDescent="0.2">
      <c r="A8" s="1">
        <v>2</v>
      </c>
      <c r="B8" s="1" t="s">
        <v>35</v>
      </c>
      <c r="C8" s="1" t="s">
        <v>12</v>
      </c>
      <c r="D8" s="53" t="s">
        <v>72</v>
      </c>
    </row>
    <row r="9" spans="1:4" ht="106.5" customHeight="1" x14ac:dyDescent="0.2">
      <c r="A9" s="1">
        <v>3</v>
      </c>
      <c r="B9" s="1" t="s">
        <v>8</v>
      </c>
      <c r="C9" s="1" t="s">
        <v>6</v>
      </c>
      <c r="D9" s="53" t="s">
        <v>74</v>
      </c>
    </row>
    <row r="10" spans="1:4" ht="119.25" customHeight="1" x14ac:dyDescent="0.2">
      <c r="A10" s="1">
        <v>3</v>
      </c>
      <c r="B10" s="1" t="s">
        <v>8</v>
      </c>
      <c r="C10" s="1" t="s">
        <v>36</v>
      </c>
      <c r="D10" s="53" t="s">
        <v>73</v>
      </c>
    </row>
    <row r="11" spans="1:4" ht="114.75" x14ac:dyDescent="0.2">
      <c r="A11" s="1">
        <v>3</v>
      </c>
      <c r="B11" s="1" t="s">
        <v>8</v>
      </c>
      <c r="C11" s="1" t="s">
        <v>12</v>
      </c>
      <c r="D11" s="53" t="s">
        <v>75</v>
      </c>
    </row>
    <row r="12" spans="1:4" ht="63.75" x14ac:dyDescent="0.2">
      <c r="A12" s="1">
        <v>4</v>
      </c>
      <c r="B12" s="1" t="s">
        <v>9</v>
      </c>
      <c r="C12" s="1" t="s">
        <v>6</v>
      </c>
      <c r="D12" s="53" t="s">
        <v>76</v>
      </c>
    </row>
    <row r="13" spans="1:4" ht="63.75" x14ac:dyDescent="0.2">
      <c r="A13" s="1">
        <v>4</v>
      </c>
      <c r="B13" s="1" t="s">
        <v>9</v>
      </c>
      <c r="C13" s="1" t="s">
        <v>36</v>
      </c>
      <c r="D13" s="53" t="s">
        <v>66</v>
      </c>
    </row>
    <row r="14" spans="1:4" ht="51" x14ac:dyDescent="0.2">
      <c r="A14" s="1">
        <v>4</v>
      </c>
      <c r="B14" s="1" t="s">
        <v>9</v>
      </c>
      <c r="C14" s="1" t="s">
        <v>12</v>
      </c>
      <c r="D14" s="53" t="s">
        <v>77</v>
      </c>
    </row>
    <row r="15" spans="1:4" ht="129" customHeight="1" x14ac:dyDescent="0.2">
      <c r="A15" s="1">
        <v>5</v>
      </c>
      <c r="B15" s="1" t="s">
        <v>10</v>
      </c>
      <c r="C15" s="1" t="s">
        <v>6</v>
      </c>
      <c r="D15" s="53" t="s">
        <v>65</v>
      </c>
    </row>
    <row r="16" spans="1:4" ht="89.25" x14ac:dyDescent="0.2">
      <c r="A16" s="1">
        <v>5</v>
      </c>
      <c r="B16" s="1" t="s">
        <v>10</v>
      </c>
      <c r="C16" s="1" t="s">
        <v>36</v>
      </c>
      <c r="D16" s="53" t="s">
        <v>78</v>
      </c>
    </row>
    <row r="17" spans="1:4" ht="76.5" x14ac:dyDescent="0.2">
      <c r="A17" s="1">
        <v>5</v>
      </c>
      <c r="B17" s="1" t="s">
        <v>10</v>
      </c>
      <c r="C17" s="1" t="s">
        <v>12</v>
      </c>
      <c r="D17" s="53" t="s">
        <v>89</v>
      </c>
    </row>
    <row r="18" spans="1:4" ht="51" x14ac:dyDescent="0.2">
      <c r="A18" s="1">
        <v>6</v>
      </c>
      <c r="B18" s="1" t="s">
        <v>11</v>
      </c>
      <c r="C18" s="1" t="s">
        <v>6</v>
      </c>
      <c r="D18" s="53" t="s">
        <v>88</v>
      </c>
    </row>
    <row r="19" spans="1:4" ht="51" x14ac:dyDescent="0.2">
      <c r="A19" s="1">
        <v>6</v>
      </c>
      <c r="B19" s="1" t="s">
        <v>11</v>
      </c>
      <c r="C19" s="1" t="s">
        <v>36</v>
      </c>
      <c r="D19" s="53" t="s">
        <v>87</v>
      </c>
    </row>
    <row r="20" spans="1:4" ht="51" x14ac:dyDescent="0.2">
      <c r="A20" s="1">
        <v>6</v>
      </c>
      <c r="B20" s="1" t="s">
        <v>11</v>
      </c>
      <c r="C20" s="1" t="s">
        <v>12</v>
      </c>
      <c r="D20" s="53" t="s">
        <v>86</v>
      </c>
    </row>
    <row r="21" spans="1:4" ht="63.75" x14ac:dyDescent="0.2">
      <c r="A21" s="1">
        <v>7</v>
      </c>
      <c r="B21" s="1" t="s">
        <v>13</v>
      </c>
      <c r="C21" s="1" t="s">
        <v>6</v>
      </c>
      <c r="D21" s="53" t="s">
        <v>85</v>
      </c>
    </row>
    <row r="22" spans="1:4" ht="63.75" x14ac:dyDescent="0.2">
      <c r="A22" s="1">
        <v>7</v>
      </c>
      <c r="B22" s="1" t="s">
        <v>13</v>
      </c>
      <c r="C22" s="1" t="s">
        <v>36</v>
      </c>
      <c r="D22" s="53" t="s">
        <v>79</v>
      </c>
    </row>
    <row r="23" spans="1:4" ht="66.75" customHeight="1" x14ac:dyDescent="0.2">
      <c r="A23" s="1">
        <v>7</v>
      </c>
      <c r="B23" s="1" t="s">
        <v>13</v>
      </c>
      <c r="C23" s="1" t="s">
        <v>12</v>
      </c>
      <c r="D23" s="53" t="s">
        <v>84</v>
      </c>
    </row>
    <row r="24" spans="1:4" ht="63.75" x14ac:dyDescent="0.2">
      <c r="A24" s="1">
        <v>8</v>
      </c>
      <c r="B24" s="1" t="s">
        <v>14</v>
      </c>
      <c r="C24" s="1" t="s">
        <v>6</v>
      </c>
      <c r="D24" s="53" t="s">
        <v>83</v>
      </c>
    </row>
    <row r="25" spans="1:4" ht="72.75" customHeight="1" x14ac:dyDescent="0.2">
      <c r="A25" s="1">
        <v>8</v>
      </c>
      <c r="B25" s="1" t="s">
        <v>14</v>
      </c>
      <c r="C25" s="1" t="s">
        <v>36</v>
      </c>
      <c r="D25" s="53" t="s">
        <v>82</v>
      </c>
    </row>
    <row r="26" spans="1:4" ht="102.75" customHeight="1" x14ac:dyDescent="0.2">
      <c r="A26" s="1">
        <v>8</v>
      </c>
      <c r="B26" s="1" t="s">
        <v>14</v>
      </c>
      <c r="C26" s="1" t="s">
        <v>12</v>
      </c>
      <c r="D26" s="53" t="s">
        <v>81</v>
      </c>
    </row>
    <row r="27" spans="1:4" ht="76.5" x14ac:dyDescent="0.2">
      <c r="A27" s="1">
        <v>9</v>
      </c>
      <c r="B27" s="1" t="s">
        <v>16</v>
      </c>
      <c r="C27" s="1" t="s">
        <v>6</v>
      </c>
      <c r="D27" s="53" t="s">
        <v>80</v>
      </c>
    </row>
    <row r="28" spans="1:4" ht="76.5" x14ac:dyDescent="0.2">
      <c r="A28" s="1">
        <v>9</v>
      </c>
      <c r="B28" s="1" t="s">
        <v>16</v>
      </c>
      <c r="C28" s="1" t="s">
        <v>36</v>
      </c>
      <c r="D28" s="53" t="s">
        <v>90</v>
      </c>
    </row>
    <row r="29" spans="1:4" ht="76.5" x14ac:dyDescent="0.2">
      <c r="A29" s="1">
        <v>9</v>
      </c>
      <c r="B29" s="1" t="s">
        <v>16</v>
      </c>
      <c r="C29" s="1" t="s">
        <v>12</v>
      </c>
      <c r="D29" s="53" t="s">
        <v>91</v>
      </c>
    </row>
    <row r="30" spans="1:4" ht="51" x14ac:dyDescent="0.2">
      <c r="A30" s="1">
        <v>10</v>
      </c>
      <c r="B30" s="1" t="s">
        <v>17</v>
      </c>
      <c r="C30" s="1" t="s">
        <v>6</v>
      </c>
      <c r="D30" s="53" t="s">
        <v>92</v>
      </c>
    </row>
    <row r="31" spans="1:4" ht="51" x14ac:dyDescent="0.2">
      <c r="A31" s="1">
        <v>10</v>
      </c>
      <c r="B31" s="1" t="s">
        <v>17</v>
      </c>
      <c r="C31" s="1" t="s">
        <v>36</v>
      </c>
      <c r="D31" s="53" t="s">
        <v>93</v>
      </c>
    </row>
    <row r="32" spans="1:4" ht="69.75" customHeight="1" x14ac:dyDescent="0.2">
      <c r="A32" s="1">
        <v>10</v>
      </c>
      <c r="B32" s="1" t="s">
        <v>17</v>
      </c>
      <c r="C32" s="1" t="s">
        <v>12</v>
      </c>
      <c r="D32" s="53" t="s">
        <v>94</v>
      </c>
    </row>
    <row r="33" spans="1:4" ht="89.25" x14ac:dyDescent="0.2">
      <c r="A33" s="1">
        <v>11</v>
      </c>
      <c r="B33" s="1" t="s">
        <v>18</v>
      </c>
      <c r="C33" s="1" t="s">
        <v>6</v>
      </c>
      <c r="D33" s="53" t="s">
        <v>95</v>
      </c>
    </row>
    <row r="34" spans="1:4" ht="89.25" x14ac:dyDescent="0.2">
      <c r="A34" s="1">
        <v>11</v>
      </c>
      <c r="B34" s="1" t="s">
        <v>18</v>
      </c>
      <c r="C34" s="1" t="s">
        <v>36</v>
      </c>
      <c r="D34" s="53" t="s">
        <v>96</v>
      </c>
    </row>
    <row r="35" spans="1:4" ht="121.5" customHeight="1" x14ac:dyDescent="0.2">
      <c r="A35" s="1">
        <v>11</v>
      </c>
      <c r="B35" s="1" t="s">
        <v>18</v>
      </c>
      <c r="C35" s="1" t="s">
        <v>12</v>
      </c>
      <c r="D35" s="53" t="s">
        <v>97</v>
      </c>
    </row>
    <row r="36" spans="1:4" ht="104.25" customHeight="1" x14ac:dyDescent="0.2">
      <c r="A36" s="1">
        <v>12</v>
      </c>
      <c r="B36" s="1" t="s">
        <v>19</v>
      </c>
      <c r="C36" s="1" t="s">
        <v>6</v>
      </c>
      <c r="D36" s="53" t="s">
        <v>98</v>
      </c>
    </row>
    <row r="37" spans="1:4" ht="108.75" customHeight="1" x14ac:dyDescent="0.2">
      <c r="A37" s="1">
        <v>12</v>
      </c>
      <c r="B37" s="1" t="s">
        <v>19</v>
      </c>
      <c r="C37" s="1" t="s">
        <v>36</v>
      </c>
      <c r="D37" s="53" t="s">
        <v>99</v>
      </c>
    </row>
    <row r="38" spans="1:4" ht="115.5" customHeight="1" x14ac:dyDescent="0.2">
      <c r="A38" s="1">
        <v>12</v>
      </c>
      <c r="B38" s="1" t="s">
        <v>19</v>
      </c>
      <c r="C38" s="1" t="s">
        <v>12</v>
      </c>
      <c r="D38" s="53" t="s">
        <v>100</v>
      </c>
    </row>
    <row r="39" spans="1:4" ht="25.5" x14ac:dyDescent="0.2">
      <c r="A39" s="1">
        <v>13</v>
      </c>
      <c r="B39" s="1" t="s">
        <v>20</v>
      </c>
      <c r="C39" s="1" t="s">
        <v>6</v>
      </c>
      <c r="D39" s="53" t="s">
        <v>101</v>
      </c>
    </row>
    <row r="40" spans="1:4" ht="38.25" x14ac:dyDescent="0.2">
      <c r="A40" s="1">
        <v>13</v>
      </c>
      <c r="B40" s="1" t="s">
        <v>20</v>
      </c>
      <c r="C40" s="1" t="s">
        <v>36</v>
      </c>
      <c r="D40" s="53" t="s">
        <v>102</v>
      </c>
    </row>
    <row r="41" spans="1:4" ht="51" x14ac:dyDescent="0.2">
      <c r="A41" s="1">
        <v>13</v>
      </c>
      <c r="B41" s="1" t="s">
        <v>20</v>
      </c>
      <c r="C41" s="1" t="s">
        <v>12</v>
      </c>
      <c r="D41" s="53" t="s">
        <v>103</v>
      </c>
    </row>
    <row r="42" spans="1:4" ht="51" x14ac:dyDescent="0.2">
      <c r="A42" s="1">
        <v>14</v>
      </c>
      <c r="B42" s="1" t="s">
        <v>22</v>
      </c>
      <c r="C42" s="1" t="s">
        <v>6</v>
      </c>
      <c r="D42" s="53" t="s">
        <v>104</v>
      </c>
    </row>
    <row r="43" spans="1:4" ht="51" x14ac:dyDescent="0.2">
      <c r="A43" s="1">
        <v>14</v>
      </c>
      <c r="B43" s="1" t="s">
        <v>22</v>
      </c>
      <c r="C43" s="1" t="s">
        <v>36</v>
      </c>
      <c r="D43" s="53" t="s">
        <v>105</v>
      </c>
    </row>
    <row r="44" spans="1:4" ht="51" x14ac:dyDescent="0.2">
      <c r="A44" s="1">
        <v>14</v>
      </c>
      <c r="B44" s="1" t="s">
        <v>22</v>
      </c>
      <c r="C44" s="1" t="s">
        <v>12</v>
      </c>
      <c r="D44" s="53" t="s">
        <v>106</v>
      </c>
    </row>
    <row r="45" spans="1:4" ht="63.75" x14ac:dyDescent="0.2">
      <c r="A45" s="1">
        <v>15</v>
      </c>
      <c r="B45" s="1" t="s">
        <v>23</v>
      </c>
      <c r="C45" s="1" t="s">
        <v>6</v>
      </c>
      <c r="D45" s="53" t="s">
        <v>107</v>
      </c>
    </row>
    <row r="46" spans="1:4" ht="63.75" x14ac:dyDescent="0.2">
      <c r="A46" s="1">
        <v>15</v>
      </c>
      <c r="B46" s="1" t="s">
        <v>23</v>
      </c>
      <c r="C46" s="1" t="s">
        <v>36</v>
      </c>
      <c r="D46" s="53" t="s">
        <v>108</v>
      </c>
    </row>
    <row r="47" spans="1:4" ht="63.75" x14ac:dyDescent="0.2">
      <c r="A47" s="1">
        <v>15</v>
      </c>
      <c r="B47" s="1" t="s">
        <v>23</v>
      </c>
      <c r="C47" s="1" t="s">
        <v>12</v>
      </c>
      <c r="D47" s="53" t="s">
        <v>109</v>
      </c>
    </row>
    <row r="48" spans="1:4" ht="63.75" x14ac:dyDescent="0.2">
      <c r="A48" s="1">
        <v>16</v>
      </c>
      <c r="B48" s="1" t="s">
        <v>24</v>
      </c>
      <c r="C48" s="1" t="s">
        <v>6</v>
      </c>
      <c r="D48" s="53" t="s">
        <v>110</v>
      </c>
    </row>
    <row r="49" spans="1:4" ht="63.75" x14ac:dyDescent="0.2">
      <c r="A49" s="1">
        <v>16</v>
      </c>
      <c r="B49" s="1" t="s">
        <v>24</v>
      </c>
      <c r="C49" s="1" t="s">
        <v>36</v>
      </c>
      <c r="D49" s="53" t="s">
        <v>111</v>
      </c>
    </row>
    <row r="50" spans="1:4" ht="76.5" x14ac:dyDescent="0.2">
      <c r="A50" s="1">
        <v>16</v>
      </c>
      <c r="B50" s="1" t="s">
        <v>24</v>
      </c>
      <c r="C50" s="1" t="s">
        <v>12</v>
      </c>
      <c r="D50" s="53" t="s">
        <v>112</v>
      </c>
    </row>
    <row r="51" spans="1:4" ht="90.75" customHeight="1" x14ac:dyDescent="0.2">
      <c r="A51" s="1">
        <v>17</v>
      </c>
      <c r="B51" s="1" t="s">
        <v>25</v>
      </c>
      <c r="C51" s="1" t="s">
        <v>6</v>
      </c>
      <c r="D51" s="53" t="s">
        <v>113</v>
      </c>
    </row>
    <row r="52" spans="1:4" ht="88.5" customHeight="1" x14ac:dyDescent="0.2">
      <c r="A52" s="1">
        <v>17</v>
      </c>
      <c r="B52" s="1" t="s">
        <v>25</v>
      </c>
      <c r="C52" s="1" t="s">
        <v>36</v>
      </c>
      <c r="D52" s="53" t="s">
        <v>114</v>
      </c>
    </row>
    <row r="53" spans="1:4" ht="123.75" customHeight="1" x14ac:dyDescent="0.2">
      <c r="A53" s="1">
        <v>17</v>
      </c>
      <c r="B53" s="1" t="s">
        <v>25</v>
      </c>
      <c r="C53" s="1" t="s">
        <v>12</v>
      </c>
      <c r="D53" s="53" t="s">
        <v>115</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Gap Analysis Tool</vt:lpstr>
      <vt:lpstr>Conditional values</vt:lpstr>
      <vt:lpstr>'Gap Analysis Tool'!Print_Area</vt:lpstr>
      <vt:lpstr>'Gap Analysis Tool'!Print_Titles</vt:lpstr>
    </vt:vector>
  </TitlesOfParts>
  <Manager/>
  <Company>National Archives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Marisa Harris</dc:creator>
  <cp:keywords/>
  <dc:description/>
  <cp:lastModifiedBy>Kim Nguyen</cp:lastModifiedBy>
  <cp:revision/>
  <cp:lastPrinted>2022-05-20T03:17:25Z</cp:lastPrinted>
  <dcterms:created xsi:type="dcterms:W3CDTF">2021-12-14T00:19:07Z</dcterms:created>
  <dcterms:modified xsi:type="dcterms:W3CDTF">2022-06-10T05:03:43Z</dcterms:modified>
  <cp:category/>
  <cp:contentStatus/>
</cp:coreProperties>
</file>